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70" windowHeight="6120" tabRatio="544" activeTab="0"/>
  </bookViews>
  <sheets>
    <sheet name="1 Доходи" sheetId="1" r:id="rId1"/>
    <sheet name="Лист1" sheetId="2" r:id="rId2"/>
    <sheet name="2 Видатки" sheetId="3" r:id="rId3"/>
  </sheets>
  <definedNames>
    <definedName name="_xlnm.Print_Titles" localSheetId="2">'2 Видатки'!$1:$1</definedName>
    <definedName name="_xlnm.Print_Area" localSheetId="0">'1 Доходи'!$A$1:$G$68</definedName>
    <definedName name="_xlnm.Print_Area" localSheetId="2">'2 Видатки'!$A$1:$H$131</definedName>
    <definedName name="_xlnm.Print_Area" localSheetId="1">'Лист1'!$A$1:$G$151</definedName>
  </definedNames>
  <calcPr fullCalcOnLoad="1"/>
</workbook>
</file>

<file path=xl/comments2.xml><?xml version="1.0" encoding="utf-8"?>
<comments xmlns="http://schemas.openxmlformats.org/spreadsheetml/2006/main">
  <authors>
    <author>U252111</author>
    <author>А</author>
  </authors>
  <commentList>
    <comment ref="A9" authorId="0">
      <text>
        <r>
          <rPr>
            <b/>
            <sz val="8"/>
            <rFont val="Tahoma"/>
            <family val="0"/>
          </rPr>
          <t>U252111:</t>
        </r>
        <r>
          <rPr>
            <sz val="8"/>
            <rFont val="Tahoma"/>
            <family val="0"/>
          </rPr>
          <t xml:space="preserve">
</t>
        </r>
      </text>
    </comment>
    <comment ref="A26" authorId="1">
      <text>
        <r>
          <rPr>
            <b/>
            <sz val="8"/>
            <rFont val="Tahoma"/>
            <family val="0"/>
          </rPr>
          <t>А:</t>
        </r>
        <r>
          <rPr>
            <sz val="8"/>
            <rFont val="Tahoma"/>
            <family val="0"/>
          </rPr>
          <t xml:space="preserve">
</t>
        </r>
      </text>
    </comment>
  </commentList>
</comments>
</file>

<file path=xl/comments3.xml><?xml version="1.0" encoding="utf-8"?>
<comments xmlns="http://schemas.openxmlformats.org/spreadsheetml/2006/main">
  <authors>
    <author>U252111</author>
    <author>А</author>
  </authors>
  <commentList>
    <comment ref="A9" authorId="0">
      <text>
        <r>
          <rPr>
            <b/>
            <sz val="8"/>
            <rFont val="Tahoma"/>
            <family val="0"/>
          </rPr>
          <t>U252111:</t>
        </r>
        <r>
          <rPr>
            <sz val="8"/>
            <rFont val="Tahoma"/>
            <family val="0"/>
          </rPr>
          <t xml:space="preserve">
</t>
        </r>
      </text>
    </comment>
    <comment ref="A26" authorId="1">
      <text>
        <r>
          <rPr>
            <b/>
            <sz val="8"/>
            <rFont val="Tahoma"/>
            <family val="0"/>
          </rPr>
          <t>А:</t>
        </r>
        <r>
          <rPr>
            <sz val="8"/>
            <rFont val="Tahoma"/>
            <family val="0"/>
          </rPr>
          <t xml:space="preserve">
</t>
        </r>
      </text>
    </comment>
  </commentList>
</comments>
</file>

<file path=xl/sharedStrings.xml><?xml version="1.0" encoding="utf-8"?>
<sst xmlns="http://schemas.openxmlformats.org/spreadsheetml/2006/main" count="515" uniqueCount="260">
  <si>
    <t>Загальний фонд</t>
  </si>
  <si>
    <t>Спеціальний фонд</t>
  </si>
  <si>
    <t xml:space="preserve"> ВИДАТКИ</t>
  </si>
  <si>
    <t>010000</t>
  </si>
  <si>
    <t>Державне управління</t>
  </si>
  <si>
    <t>070000</t>
  </si>
  <si>
    <t>Освіта</t>
  </si>
  <si>
    <t>070201</t>
  </si>
  <si>
    <t>Загальноосвітні школи</t>
  </si>
  <si>
    <t>070303</t>
  </si>
  <si>
    <t>Дитячі будинки (в т.ч. сімейного типу, прийомні сім"ї)</t>
  </si>
  <si>
    <t>070401</t>
  </si>
  <si>
    <t>Позашкільні заклади освіти, заходи із позашкільної роботи з дітьми</t>
  </si>
  <si>
    <t>070802</t>
  </si>
  <si>
    <t>Методкабінет</t>
  </si>
  <si>
    <t>070804</t>
  </si>
  <si>
    <t>Централізована бухгалтерія</t>
  </si>
  <si>
    <t>070805</t>
  </si>
  <si>
    <t>Групи централізованого господарського обслуговування</t>
  </si>
  <si>
    <t>070808</t>
  </si>
  <si>
    <t>Допомога дітям - сиротам та дітям, позбавленим батьківського піклування, яким виповнюється 18 років</t>
  </si>
  <si>
    <t>080000</t>
  </si>
  <si>
    <t>Охорона здоров"я</t>
  </si>
  <si>
    <t>080101</t>
  </si>
  <si>
    <t>Лікарні</t>
  </si>
  <si>
    <t>081002</t>
  </si>
  <si>
    <t>Інші заходи по охороні здоров"я</t>
  </si>
  <si>
    <t>081009</t>
  </si>
  <si>
    <t>090000</t>
  </si>
  <si>
    <t>Соціальний захист та соц.забезпечення</t>
  </si>
  <si>
    <t>090201</t>
  </si>
  <si>
    <t>Пiльги ветеранам вiйни та працi,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</si>
  <si>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</si>
  <si>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та праці, реабілітованим громадянам, які стали інвалідами внаслідок репресій, або є пенсіонерами на придбання твердого палива та скрапленого газу</t>
  </si>
  <si>
    <t>090203</t>
  </si>
  <si>
    <t>Інші пiльги ветеранам вiйни та працi, реабілітованим громадянам, які стали інвалідами внаслідок репресій або є пенсіонерами</t>
  </si>
  <si>
    <t>090204</t>
  </si>
  <si>
    <t>Пільги ветеранам    військової служби та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кримінально-виконавчої системи, державної пожежної охорони, дітям (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на житлово-комунальні послуги.</t>
  </si>
  <si>
    <t>090205</t>
  </si>
  <si>
    <t>Пільги ветеранам військової служби та органів внутрішніх справ, ветеранам державної пожежної охорони, ветеранам Державної служби спеціального зв'язку та захисту інформації України   на придбання твердого палива та скрапленого газу.</t>
  </si>
  <si>
    <t>090207</t>
  </si>
  <si>
    <t>Пільги громадянам, які постраждали внаслідок Чорнобильської катастрофи на житлово-комунальні послуги</t>
  </si>
  <si>
    <t>090208</t>
  </si>
  <si>
    <t>Пільги громадянам, які постраждали внаслідок Чорнобильської катастрофи на придбання твердого палива та скрапленого газу</t>
  </si>
  <si>
    <t>090209</t>
  </si>
  <si>
    <t>Інші пільги громадянам, які постраждали внаслідок Чорнобильської катастрофи</t>
  </si>
  <si>
    <t>090210</t>
  </si>
  <si>
    <t xml:space="preserve">Пільги громадянам,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    </t>
  </si>
  <si>
    <t>090211</t>
  </si>
  <si>
    <t xml:space="preserve">Пільги,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придбання рідкого пічного побутового палива і скрапленого газу    </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</si>
  <si>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</si>
  <si>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</si>
  <si>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</si>
  <si>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</si>
  <si>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</si>
  <si>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</si>
  <si>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</si>
  <si>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</si>
  <si>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090302</t>
  </si>
  <si>
    <t>Допомога у зв"язку з вагітністю і пологами</t>
  </si>
  <si>
    <t>090303</t>
  </si>
  <si>
    <t xml:space="preserve">Допомога по догляду за дитиною віком до 3 років </t>
  </si>
  <si>
    <t>090304</t>
  </si>
  <si>
    <t>Одноразова допомога при народженні дитини</t>
  </si>
  <si>
    <t>090305</t>
  </si>
  <si>
    <t>Допомога на дітей,які перебувають під опікою чи піклуванням</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</si>
  <si>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</si>
  <si>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</si>
  <si>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</si>
  <si>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</si>
  <si>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</si>
  <si>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</si>
  <si>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</si>
  <si>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 xml:space="preserve">Державна соціальна  допомога малозабезпеченим сім"ям </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</si>
  <si>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</si>
  <si>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</si>
  <si>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</si>
  <si>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палива та рідкого пічного побутового палива і скрапленого газу</t>
  </si>
  <si>
    <t>090412</t>
  </si>
  <si>
    <t>Інші видатки по соціальному захисту населення</t>
  </si>
  <si>
    <t>090417</t>
  </si>
  <si>
    <t>Витрати на поховання учасників бойових дій</t>
  </si>
  <si>
    <t>090802</t>
  </si>
  <si>
    <t>Інші програми соціального захисту неповнолітніх</t>
  </si>
  <si>
    <t>091101</t>
  </si>
  <si>
    <t>Утримання центрів соціальних служб для молоді</t>
  </si>
  <si>
    <t>091102</t>
  </si>
  <si>
    <t>Програми і заходи центрів соціальних служб для молоді</t>
  </si>
  <si>
    <t>091103</t>
  </si>
  <si>
    <t>Соціальні програми і заходи державних органів у справах молоді</t>
  </si>
  <si>
    <t>091104</t>
  </si>
  <si>
    <t>Соціальні програми і заходи державних органів у справах жінок</t>
  </si>
  <si>
    <t>091107</t>
  </si>
  <si>
    <t>Соціальні програми і заходи державних органів у справах сім"ї</t>
  </si>
  <si>
    <t>091204</t>
  </si>
  <si>
    <t>Територіальні центри і відділення соціальної допомоги на дому</t>
  </si>
  <si>
    <t>091209</t>
  </si>
  <si>
    <t>Фінансова підтримка громадських організацій, інвалідів, ветеранів</t>
  </si>
  <si>
    <t>091300</t>
  </si>
  <si>
    <t>Державна соціальна допомога інвалідам з  дитинства та дітям інвалідам</t>
  </si>
  <si>
    <t>100000</t>
  </si>
  <si>
    <t>Житлово-комунальне  господарство</t>
  </si>
  <si>
    <t>100203</t>
  </si>
  <si>
    <t>Благоустрій міст, сіл, селищ</t>
  </si>
  <si>
    <t>Культура і мистецтво</t>
  </si>
  <si>
    <t>Інші мистецькі заходи</t>
  </si>
  <si>
    <t>Бібліотеки</t>
  </si>
  <si>
    <t>Музеї і виставки</t>
  </si>
  <si>
    <t>Палаци і будинки культури</t>
  </si>
  <si>
    <t>Школи естетичного виховання дітей</t>
  </si>
  <si>
    <t>Інші культурно-освітні заходи</t>
  </si>
  <si>
    <t>Засоби масової інформації</t>
  </si>
  <si>
    <t>Періодичні видання</t>
  </si>
  <si>
    <t>Книговидання</t>
  </si>
  <si>
    <t>Фізична культура і спорт</t>
  </si>
  <si>
    <t>Проведення навчально-тренувальних зборів і змагань</t>
  </si>
  <si>
    <t>Утримання дитячо-юнацьких спортивних шкіл</t>
  </si>
  <si>
    <t>Утримання апарату управління ФСТ"Колос"</t>
  </si>
  <si>
    <t>Транспорт, дорожнє  господарство, телекомунікації  та  інформатика</t>
  </si>
  <si>
    <t>Компенсаційні виплати на пільговий проїзд автомобільним транспортом окремим категоріям громадян</t>
  </si>
  <si>
    <t>Попередження та ліквідація надзвичайних ситуацій та наслідків стихійного лиха</t>
  </si>
  <si>
    <t>Видатки на запобігання та ліквідацію надзвичайних ситуацій</t>
  </si>
  <si>
    <t>Видатки, не віднесені до основних груп</t>
  </si>
  <si>
    <t>Резервний фонд</t>
  </si>
  <si>
    <t>Інші видатки</t>
  </si>
  <si>
    <t>Разом по загальному фонду</t>
  </si>
  <si>
    <t>Дотації вирівнювання</t>
  </si>
  <si>
    <t>Всього видатків загального фонду (з урахуванням трансфертів)</t>
  </si>
  <si>
    <t>Кредитування загального фонду</t>
  </si>
  <si>
    <t>Надання державного пільгового кредиту індивідуальним сільським забудовникам</t>
  </si>
  <si>
    <t>010116</t>
  </si>
  <si>
    <t>Органи  місцевого самоврядування</t>
  </si>
  <si>
    <t>Загальноосвітні  школи</t>
  </si>
  <si>
    <t>Охорона  здоров"я</t>
  </si>
  <si>
    <t xml:space="preserve">Соціальний  захист та соціальне забезпечення </t>
  </si>
  <si>
    <t>Територіальні  центри і відділення  соціальної допомоги  на  дому</t>
  </si>
  <si>
    <t>110000</t>
  </si>
  <si>
    <t>Культура  і  мистецтво</t>
  </si>
  <si>
    <t>110201</t>
  </si>
  <si>
    <t>110204</t>
  </si>
  <si>
    <t>110205</t>
  </si>
  <si>
    <t>150000</t>
  </si>
  <si>
    <t>Будівництво</t>
  </si>
  <si>
    <t>150101</t>
  </si>
  <si>
    <t>Капітальні видатки</t>
  </si>
  <si>
    <t>Всього видатків по спеціальному фонду</t>
  </si>
  <si>
    <t>Кредитування спеціального фонду:</t>
  </si>
  <si>
    <t>Повернення коштів, наданих для кредитування індивідуальних сільських забудовників</t>
  </si>
  <si>
    <t>Всього видатків:</t>
  </si>
  <si>
    <t>Начальник фінансового управління</t>
  </si>
  <si>
    <t xml:space="preserve">райдержадміністрації                                                      </t>
  </si>
  <si>
    <t>Л.І.Потапенко</t>
  </si>
  <si>
    <t xml:space="preserve">      </t>
  </si>
  <si>
    <t>Чернігівської районної ради</t>
  </si>
  <si>
    <t>Звіт</t>
  </si>
  <si>
    <t xml:space="preserve">про виконання районного бюджету по загальному </t>
  </si>
  <si>
    <t>грн.</t>
  </si>
  <si>
    <t>КФК</t>
  </si>
  <si>
    <t>Показники за бюджетною класифікацією</t>
  </si>
  <si>
    <t>Уточнені бюджетні призначення на звітний період</t>
  </si>
  <si>
    <t>% виконання до уточнених бюджетних призначень на звітний період</t>
  </si>
  <si>
    <t xml:space="preserve">ДОХОДИ </t>
  </si>
  <si>
    <t>Неподаткові надходження</t>
  </si>
  <si>
    <t>Інші надходження</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</si>
  <si>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</si>
  <si>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Доходи від операцій з капіталом</t>
  </si>
  <si>
    <t>РАЗОМ ДОХОДІВ</t>
  </si>
  <si>
    <t>Офіційні трансферти</t>
  </si>
  <si>
    <t>Інші субвенції</t>
  </si>
  <si>
    <t>ВСЬОГО ДОХОДІВ ПО ЗАГАЛЬНОМУ ФОНДУ</t>
  </si>
  <si>
    <t>Власні надходження бюджетних установ</t>
  </si>
  <si>
    <t>ВСЬОГО ДОХОДІВ ПО СПЕЦІАЛЬНОМУ ФОНДУ</t>
  </si>
  <si>
    <t xml:space="preserve">ВСЬОГО ДОХОДІВ </t>
  </si>
  <si>
    <t>900201</t>
  </si>
  <si>
    <t>080300</t>
  </si>
  <si>
    <t>080600</t>
  </si>
  <si>
    <t>Поліклініки і амбулаторії (крім спеціалізованих поліклінік та загальних і спеціалізованих стоматологічних поліклінік)</t>
  </si>
  <si>
    <t>Фельдшерсько-акушерські пункти</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</si>
  <si>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</si>
  <si>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</si>
  <si>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Субвенція на проведення видатків місцевих бюджетів, що враховуються при визначенні обсягу міжбюджетних трансфертів</t>
  </si>
  <si>
    <t>"Про звіт про виконання районного бюджету</t>
  </si>
  <si>
    <t>Податок на прибуток підприємств та фінансових установ комунальної власності</t>
  </si>
  <si>
    <t>Частина чистого прибутку (доходу) державних унітарних підприємств та їх об’єднань, що вилучається до бюджету, та дивіденди (доход), нараховані на акції (частки, паї) господарських товариств, у статутних капіталах яких є державна власність</t>
  </si>
  <si>
    <t xml:space="preserve">Частина чистого прибутку (доходу) комунальних унітарних підприємств та їх об'єднань, що вилучається до бюджету </t>
  </si>
  <si>
    <t xml:space="preserve">Плата за ліцензії </t>
  </si>
  <si>
    <t>Реєстраційний збір за проведення державної реєстрації юридичних осіб та фізичних осіб-підприємців</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</si>
  <si>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</si>
  <si>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</si>
  <si>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</si>
  <si>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Дотації вирівнювання з державного бюджету місцевим бюджетам </t>
  </si>
  <si>
    <t>Надходження від плати за послуги, що надаються бюджетними установами згідно із законодавством</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</si>
  <si>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</si>
  <si>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</si>
  <si>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Податкові надходження  </t>
  </si>
  <si>
    <t>Податки на доходи, податки на прибуток, податки на збільшення ринкової вартості  </t>
  </si>
  <si>
    <t>Податок на доходи фізичних осіб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</si>
  <si>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</si>
  <si>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</si>
  <si>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</si>
  <si>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</si>
  <si>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більше 200</t>
  </si>
  <si>
    <t>Адміністративні збори та платежі, доходи від некомерційної господарської діяльності</t>
  </si>
  <si>
    <t>Інші неподаткові надходження</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</si>
  <si>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</si>
  <si>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субвенції</t>
  </si>
  <si>
    <t>без субвенц</t>
  </si>
  <si>
    <t>Підтримка малого і середнього підприємництва </t>
  </si>
  <si>
    <t>Інші послуги, пов`язані з економічною діяльністю </t>
  </si>
  <si>
    <t>Бюджетні призначення на  2013 рік</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</si>
  <si>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</si>
  <si>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</si>
  <si>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090411</t>
  </si>
  <si>
    <t>Кошти на забезпечення побутовим вугіллям окремих категорій населення </t>
  </si>
  <si>
    <t>додати субвенцію  по 091101</t>
  </si>
  <si>
    <t>Сільське і лісове господарство, рибне господарство та мисливство </t>
  </si>
  <si>
    <t>Програми в галузі сільського господарства, лісового господарства, рибальства та мисливства </t>
  </si>
  <si>
    <t>Додаток 1</t>
  </si>
  <si>
    <t xml:space="preserve">до рішення сесії </t>
  </si>
  <si>
    <t xml:space="preserve">Виконано </t>
  </si>
  <si>
    <t>Інші додаткові дотації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</si>
  <si>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</si>
  <si>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</si>
  <si>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</si>
  <si>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</si>
  <si>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</si>
  <si>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091108</t>
  </si>
  <si>
    <t>Інші додаткові дотації </t>
  </si>
  <si>
    <t>070807</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</si>
  <si>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</si>
  <si>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Охорона і раціональне використання земель </t>
  </si>
  <si>
    <t>200200</t>
  </si>
  <si>
    <t>200000</t>
  </si>
  <si>
    <t>Охорона навколишнього природного середовища та ядерна безпека </t>
  </si>
  <si>
    <t>250000</t>
  </si>
  <si>
    <t>Видатки на проведення робіт, пов`язаних із будівництвом, реконструкцією, ремонтом та утриманням автомобільних доріг </t>
  </si>
  <si>
    <t>170703</t>
  </si>
  <si>
    <t>Додаткова дотація з державного бюджету на вирівнювання фінансової забезпеченості місцевих бюджетів </t>
  </si>
  <si>
    <t>Забезпечення централізованих заходів з лікування хворих на цукровий та нецукровий діабет </t>
  </si>
  <si>
    <t>за 9 місяців 2013 року"</t>
  </si>
  <si>
    <t>та спеціальному фонду за 9 місяців 2013 року</t>
  </si>
  <si>
    <t>% виконання до бюджетних призначень на 2013 рік</t>
  </si>
  <si>
    <r>
      <t>Податок на прибуток підприємств</t>
    </r>
    <r>
      <rPr>
        <sz val="12"/>
        <rFont val="Times New Roman"/>
        <family val="1"/>
      </rPr>
      <t> </t>
    </r>
  </si>
  <si>
    <r>
      <t>Доходи від власності та підприємницької діяльності</t>
    </r>
    <r>
      <rPr>
        <sz val="12"/>
        <rFont val="Times New Roman"/>
        <family val="1"/>
      </rPr>
      <t> </t>
    </r>
  </si>
  <si>
    <r>
      <t>Інші надходження</t>
    </r>
    <r>
      <rPr>
        <sz val="12"/>
        <rFont val="Times New Roman"/>
        <family val="1"/>
      </rPr>
      <t> </t>
    </r>
  </si>
  <si>
    <t xml:space="preserve">Інші надходження </t>
  </si>
  <si>
    <r>
      <t>Надходження від продажу основного капіталу</t>
    </r>
    <r>
      <rPr>
        <sz val="12"/>
        <rFont val="Times New Roman"/>
        <family val="1"/>
      </rPr>
      <t> </t>
    </r>
  </si>
  <si>
    <r>
      <t>Від органів державного управління</t>
    </r>
    <r>
      <rPr>
        <sz val="12"/>
        <rFont val="Times New Roman"/>
        <family val="1"/>
      </rPr>
      <t> </t>
    </r>
  </si>
  <si>
    <r>
      <t>Кошти, що надходять з інших бюджетів</t>
    </r>
    <r>
      <rPr>
        <sz val="12"/>
        <rFont val="Times New Roman"/>
        <family val="1"/>
      </rPr>
      <t> </t>
    </r>
  </si>
  <si>
    <r>
      <t>Дотації</t>
    </r>
    <r>
      <rPr>
        <sz val="12"/>
        <rFont val="Times New Roman"/>
        <family val="1"/>
      </rPr>
      <t> </t>
    </r>
  </si>
  <si>
    <r>
      <t>Субвенції</t>
    </r>
    <r>
      <rPr>
        <sz val="12"/>
        <rFont val="Times New Roman"/>
        <family val="1"/>
      </rPr>
      <t> </t>
    </r>
  </si>
  <si>
    <r>
      <t>Інші джерела власних надходжень бюджетних установ</t>
    </r>
    <r>
      <rPr>
        <sz val="12"/>
        <rFont val="Times New Roman"/>
        <family val="1"/>
      </rPr>
      <t> </t>
    </r>
  </si>
  <si>
    <t>240000</t>
  </si>
  <si>
    <t>Цільові фонди</t>
  </si>
  <si>
    <t>240604</t>
  </si>
  <si>
    <t>Інша діяльністьу сфері охорони навколишнього природного середовища</t>
  </si>
  <si>
    <t>Керуючий справами виконавчого</t>
  </si>
  <si>
    <r>
      <t>апарату районної ради</t>
    </r>
    <r>
      <rPr>
        <b/>
        <sz val="16"/>
        <rFont val="Times New Roman"/>
        <family val="1"/>
      </rPr>
      <t xml:space="preserve">                                               </t>
    </r>
  </si>
  <si>
    <t>І.В.Кудрик</t>
  </si>
  <si>
    <t>11 грудня  2013 року</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</si>
</sst>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0.000"/>
    <numFmt numFmtId="177" formatCode="0.0000"/>
  </numFmts>
  <fonts count="47">
    <font>
      <sz val="10"/>
      <name val="Arial Cyr"/>
      <family val="0"/>
    </font>
    <font>
      <sz val="14"/>
      <name val="Times New Roman"/>
      <family val="1"/>
    </font>
    <font>
      <u val="single"/>
      <sz val="10"/>
      <color indexed="12"/>
      <name val="Arial Cyr"/>
      <family val="0"/>
    </font>
    <font>
      <u val="single"/>
      <sz val="10"/>
      <color indexed="36"/>
      <name val="Arial Cyr"/>
      <family val="0"/>
    </font>
    <font>
      <sz val="12"/>
      <name val="Times New Roman Cyr"/>
      <family val="1"/>
    </font>
    <font>
      <b/>
      <sz val="14"/>
      <name val="Times New Roman"/>
      <family val="1"/>
    </font>
    <font>
      <sz val="12"/>
      <name val="Times New Roman"/>
      <family val="1"/>
    </font>
    <font>
      <b/>
      <sz val="12"/>
      <name val="Times New Roman"/>
      <family val="1"/>
    </font>
    <font>
      <b/>
      <i/>
      <sz val="16"/>
      <color indexed="8"/>
      <name val="Times New Roman"/>
      <family val="1"/>
    </font>
    <font>
      <b/>
      <sz val="8"/>
      <name val="Tahoma"/>
      <family val="0"/>
    </font>
    <font>
      <sz val="8"/>
      <name val="Tahom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name val="Helv"/>
      <family val="0"/>
    </font>
    <font>
      <i/>
      <sz val="12"/>
      <name val="Times New Roman"/>
      <family val="1"/>
    </font>
    <font>
      <b/>
      <sz val="16"/>
      <color indexed="8"/>
      <name val="Times New Roman"/>
      <family val="1"/>
    </font>
    <font>
      <sz val="16"/>
      <color indexed="8"/>
      <name val="Times New Roman"/>
      <family val="1"/>
    </font>
    <font>
      <sz val="10"/>
      <name val="Times New Roman"/>
      <family val="1"/>
    </font>
    <font>
      <sz val="18"/>
      <name val="Times New Roman"/>
      <family val="1"/>
    </font>
    <font>
      <b/>
      <sz val="18"/>
      <name val="Times New Roman"/>
      <family val="1"/>
    </font>
    <font>
      <b/>
      <i/>
      <sz val="12"/>
      <name val="Times New Roman"/>
      <family val="1"/>
    </font>
    <font>
      <i/>
      <sz val="16"/>
      <name val="Times New Roman"/>
      <family val="1"/>
    </font>
    <font>
      <b/>
      <i/>
      <sz val="16"/>
      <name val="Times New Roman"/>
      <family val="1"/>
    </font>
    <font>
      <i/>
      <sz val="14"/>
      <name val="Times New Roman"/>
      <family val="1"/>
    </font>
    <font>
      <b/>
      <i/>
      <sz val="14"/>
      <name val="Times New Roman"/>
      <family val="1"/>
    </font>
    <font>
      <b/>
      <sz val="16"/>
      <name val="Times New Roman"/>
      <family val="1"/>
    </font>
    <font>
      <sz val="16"/>
      <name val="Times New Roman"/>
      <family val="1"/>
    </font>
    <font>
      <sz val="16"/>
      <color indexed="63"/>
      <name val="Times New Roman"/>
      <family val="1"/>
    </font>
    <font>
      <sz val="8"/>
      <name val="Arial Cyr"/>
      <family val="0"/>
    </font>
    <font>
      <b/>
      <sz val="20"/>
      <color indexed="8"/>
      <name val="Times New Roman"/>
      <family val="1"/>
    </font>
    <font>
      <sz val="14"/>
      <color indexed="8"/>
      <name val="Times New Roman"/>
      <family val="1"/>
    </font>
    <font>
      <b/>
      <sz val="8"/>
      <name val="Arial Cyr"/>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color indexed="63"/>
      </left>
      <right style="thin">
        <color indexed="8"/>
      </right>
      <top style="thin">
        <color indexed="8"/>
      </top>
      <bottom style="thin">
        <color indexed="8"/>
      </bottom>
    </border>
    <border>
      <left>
        <color indexed="63"/>
      </left>
      <right style="thin"/>
      <top style="thin"/>
      <bottom style="thin"/>
    </border>
    <border>
      <left>
        <color indexed="63"/>
      </left>
      <right>
        <color indexed="63"/>
      </right>
      <top>
        <color indexed="63"/>
      </top>
      <bottom style="medium"/>
    </border>
    <border>
      <left>
        <color indexed="63"/>
      </left>
      <right>
        <color indexed="63"/>
      </right>
      <top style="thin">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s>
  <cellStyleXfs count="65">
    <xf numFmtId="0" fontId="28"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3"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6" fillId="10"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10" borderId="0" applyNumberFormat="0" applyBorder="0" applyAlignment="0" applyProtection="0"/>
    <xf numFmtId="0" fontId="26" fillId="3"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0" borderId="0" applyNumberFormat="0" applyBorder="0" applyAlignment="0" applyProtection="0"/>
    <xf numFmtId="0" fontId="26" fillId="14" borderId="0" applyNumberFormat="0" applyBorder="0" applyAlignment="0" applyProtection="0"/>
    <xf numFmtId="0" fontId="18" fillId="3" borderId="1" applyNumberFormat="0" applyAlignment="0" applyProtection="0"/>
    <xf numFmtId="0" fontId="19" fillId="2" borderId="2" applyNumberFormat="0" applyAlignment="0" applyProtection="0"/>
    <xf numFmtId="0" fontId="20" fillId="2"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5" fillId="0" borderId="6" applyNumberFormat="0" applyFill="0" applyAlignment="0" applyProtection="0"/>
    <xf numFmtId="0" fontId="22" fillId="15" borderId="7" applyNumberFormat="0" applyAlignment="0" applyProtection="0"/>
    <xf numFmtId="0" fontId="11" fillId="0" borderId="0" applyNumberFormat="0" applyFill="0" applyBorder="0" applyAlignment="0" applyProtection="0"/>
    <xf numFmtId="0" fontId="17" fillId="8" borderId="0" applyNumberFormat="0" applyBorder="0" applyAlignment="0" applyProtection="0"/>
    <xf numFmtId="0" fontId="0" fillId="0" borderId="0">
      <alignment/>
      <protection/>
    </xf>
    <xf numFmtId="0" fontId="4" fillId="0" borderId="0">
      <alignment/>
      <protection/>
    </xf>
    <xf numFmtId="0" fontId="3" fillId="0" borderId="0" applyNumberFormat="0" applyFill="0" applyBorder="0" applyAlignment="0" applyProtection="0"/>
    <xf numFmtId="0" fontId="16" fillId="16" borderId="0" applyNumberFormat="0" applyBorder="0" applyAlignment="0" applyProtection="0"/>
    <xf numFmtId="0" fontId="24"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5" fillId="17" borderId="0" applyNumberFormat="0" applyBorder="0" applyAlignment="0" applyProtection="0"/>
  </cellStyleXfs>
  <cellXfs count="143">
    <xf numFmtId="0" fontId="0" fillId="0" borderId="0" xfId="0" applyAlignment="1">
      <alignment/>
    </xf>
    <xf numFmtId="0" fontId="7" fillId="0" borderId="10" xfId="0" applyFont="1" applyFill="1" applyBorder="1" applyAlignment="1">
      <alignment horizontal="left" vertical="top"/>
    </xf>
    <xf numFmtId="0" fontId="7" fillId="0" borderId="10" xfId="0" applyFont="1" applyFill="1" applyBorder="1" applyAlignment="1">
      <alignment vertical="top"/>
    </xf>
    <xf numFmtId="3" fontId="7" fillId="0" borderId="11" xfId="0" applyNumberFormat="1" applyFont="1" applyFill="1" applyBorder="1" applyAlignment="1">
      <alignment horizontal="center" vertical="top"/>
    </xf>
    <xf numFmtId="0" fontId="7" fillId="0" borderId="10" xfId="0" applyFont="1" applyFill="1" applyBorder="1" applyAlignment="1">
      <alignment vertical="top" wrapText="1"/>
    </xf>
    <xf numFmtId="3" fontId="6" fillId="0" borderId="10" xfId="0" applyNumberFormat="1" applyFont="1" applyFill="1" applyBorder="1" applyAlignment="1">
      <alignment horizontal="center" vertical="top"/>
    </xf>
    <xf numFmtId="0" fontId="6" fillId="0" borderId="10" xfId="0" applyFont="1" applyFill="1" applyBorder="1" applyAlignment="1">
      <alignment horizontal="left" vertical="top"/>
    </xf>
    <xf numFmtId="0" fontId="29" fillId="0" borderId="10" xfId="0" applyFont="1" applyFill="1" applyBorder="1" applyAlignment="1">
      <alignment vertical="top" wrapText="1"/>
    </xf>
    <xf numFmtId="0" fontId="6" fillId="0" borderId="10" xfId="0" applyFont="1" applyFill="1" applyBorder="1" applyAlignment="1">
      <alignment vertical="top" wrapText="1"/>
    </xf>
    <xf numFmtId="0" fontId="6" fillId="0" borderId="12" xfId="0" applyFont="1" applyFill="1" applyBorder="1" applyAlignment="1">
      <alignment vertical="top" wrapText="1"/>
    </xf>
    <xf numFmtId="0" fontId="7" fillId="0" borderId="13" xfId="0" applyFont="1" applyFill="1" applyBorder="1" applyAlignment="1">
      <alignment horizontal="left" vertical="top" wrapText="1"/>
    </xf>
    <xf numFmtId="3" fontId="7" fillId="0" borderId="10" xfId="0" applyNumberFormat="1" applyFont="1" applyFill="1" applyBorder="1" applyAlignment="1">
      <alignment horizontal="center" vertical="top"/>
    </xf>
    <xf numFmtId="0" fontId="6" fillId="0" borderId="13" xfId="0" applyFont="1" applyFill="1" applyBorder="1" applyAlignment="1">
      <alignment horizontal="left" vertical="top" wrapText="1"/>
    </xf>
    <xf numFmtId="3" fontId="6" fillId="0" borderId="11" xfId="0" applyNumberFormat="1" applyFont="1" applyFill="1" applyBorder="1" applyAlignment="1">
      <alignment horizontal="center"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14" xfId="0" applyFont="1" applyFill="1" applyBorder="1" applyAlignment="1">
      <alignment vertical="top"/>
    </xf>
    <xf numFmtId="0" fontId="7"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31" fillId="0" borderId="0" xfId="0" applyFont="1" applyFill="1" applyBorder="1" applyAlignment="1">
      <alignment horizontal="right" vertical="top"/>
    </xf>
    <xf numFmtId="0" fontId="30" fillId="0" borderId="0" xfId="0" applyFont="1" applyFill="1" applyBorder="1" applyAlignment="1">
      <alignment horizontal="center" vertical="top"/>
    </xf>
    <xf numFmtId="0" fontId="30" fillId="0" borderId="0" xfId="0" applyFont="1" applyFill="1" applyAlignment="1">
      <alignment horizontal="center" vertical="top"/>
    </xf>
    <xf numFmtId="0" fontId="30" fillId="0" borderId="0" xfId="0" applyFont="1" applyFill="1" applyBorder="1" applyAlignment="1">
      <alignment vertical="top"/>
    </xf>
    <xf numFmtId="0" fontId="30" fillId="0" borderId="0" xfId="0" applyFont="1" applyFill="1" applyAlignment="1">
      <alignment vertical="top"/>
    </xf>
    <xf numFmtId="0" fontId="6" fillId="0" borderId="15" xfId="0" applyFont="1" applyFill="1" applyBorder="1" applyAlignment="1">
      <alignment vertical="top" wrapText="1"/>
    </xf>
    <xf numFmtId="0" fontId="6" fillId="0" borderId="0" xfId="0" applyFont="1" applyFill="1" applyBorder="1" applyAlignment="1">
      <alignment horizontal="left" vertical="top"/>
    </xf>
    <xf numFmtId="0" fontId="33" fillId="0" borderId="0" xfId="0" applyFont="1" applyFill="1" applyAlignment="1">
      <alignment vertical="top" wrapText="1"/>
    </xf>
    <xf numFmtId="0" fontId="33" fillId="0" borderId="0" xfId="0" applyFont="1" applyFill="1" applyAlignment="1">
      <alignment horizontal="center" vertical="top"/>
    </xf>
    <xf numFmtId="0" fontId="33" fillId="0" borderId="0" xfId="0" applyFont="1" applyFill="1" applyAlignment="1">
      <alignment horizontal="left" vertical="top"/>
    </xf>
    <xf numFmtId="0" fontId="1" fillId="0" borderId="0" xfId="0" applyFont="1" applyFill="1" applyAlignment="1">
      <alignment horizontal="center" vertical="top"/>
    </xf>
    <xf numFmtId="0" fontId="1" fillId="0" borderId="0" xfId="0" applyFont="1" applyFill="1" applyAlignment="1">
      <alignment vertical="top"/>
    </xf>
    <xf numFmtId="0" fontId="1" fillId="0" borderId="0" xfId="0" applyFont="1" applyFill="1" applyAlignment="1">
      <alignment vertical="top" wrapText="1"/>
    </xf>
    <xf numFmtId="0" fontId="6" fillId="0" borderId="10" xfId="0" applyFont="1" applyFill="1" applyBorder="1" applyAlignment="1">
      <alignment horizontal="center" vertical="top" wrapText="1"/>
    </xf>
    <xf numFmtId="0" fontId="6" fillId="0" borderId="13" xfId="0" applyFont="1" applyFill="1" applyBorder="1" applyAlignment="1">
      <alignment horizontal="center" vertical="top" wrapText="1"/>
    </xf>
    <xf numFmtId="0" fontId="1" fillId="0" borderId="0" xfId="0" applyFont="1" applyFill="1" applyAlignment="1">
      <alignment horizontal="center" vertical="top" wrapText="1"/>
    </xf>
    <xf numFmtId="0" fontId="6" fillId="0" borderId="10" xfId="0" applyFont="1" applyFill="1" applyBorder="1" applyAlignment="1">
      <alignment horizontal="center" vertical="top"/>
    </xf>
    <xf numFmtId="0" fontId="7" fillId="0" borderId="16" xfId="0" applyFont="1" applyFill="1" applyBorder="1" applyAlignment="1">
      <alignment horizontal="center" vertical="top" wrapText="1"/>
    </xf>
    <xf numFmtId="0" fontId="7" fillId="0" borderId="16" xfId="0" applyFont="1" applyFill="1" applyBorder="1" applyAlignment="1">
      <alignment horizontal="center" vertical="top"/>
    </xf>
    <xf numFmtId="0" fontId="6" fillId="0" borderId="16" xfId="0" applyFont="1" applyFill="1" applyBorder="1" applyAlignment="1">
      <alignment horizontal="center" vertical="top"/>
    </xf>
    <xf numFmtId="0" fontId="6" fillId="0" borderId="17" xfId="0" applyFont="1" applyFill="1" applyBorder="1" applyAlignment="1">
      <alignment horizontal="center" vertical="top"/>
    </xf>
    <xf numFmtId="0" fontId="35" fillId="0" borderId="10" xfId="0" applyFont="1" applyFill="1" applyBorder="1" applyAlignment="1">
      <alignment horizontal="left" vertical="top"/>
    </xf>
    <xf numFmtId="0" fontId="35" fillId="0" borderId="18" xfId="0" applyFont="1" applyFill="1" applyBorder="1" applyAlignment="1">
      <alignment horizontal="center" vertical="top" wrapText="1"/>
    </xf>
    <xf numFmtId="3" fontId="35" fillId="0" borderId="18" xfId="0" applyNumberFormat="1" applyFont="1" applyFill="1" applyBorder="1" applyAlignment="1">
      <alignment horizontal="center" vertical="top"/>
    </xf>
    <xf numFmtId="172" fontId="29" fillId="0" borderId="18" xfId="0" applyNumberFormat="1" applyFont="1" applyFill="1" applyBorder="1" applyAlignment="1" applyProtection="1">
      <alignment horizontal="center" vertical="top"/>
      <protection/>
    </xf>
    <xf numFmtId="172" fontId="29" fillId="0" borderId="13" xfId="0" applyNumberFormat="1" applyFont="1" applyFill="1" applyBorder="1" applyAlignment="1" applyProtection="1">
      <alignment horizontal="center" vertical="top"/>
      <protection/>
    </xf>
    <xf numFmtId="0" fontId="36" fillId="0" borderId="0" xfId="0" applyFont="1" applyFill="1" applyBorder="1" applyAlignment="1">
      <alignment vertical="top"/>
    </xf>
    <xf numFmtId="0" fontId="37" fillId="0" borderId="0" xfId="0" applyFont="1" applyFill="1" applyBorder="1" applyAlignment="1">
      <alignment vertical="top"/>
    </xf>
    <xf numFmtId="172" fontId="6" fillId="0" borderId="11" xfId="0" applyNumberFormat="1" applyFont="1" applyFill="1" applyBorder="1" applyAlignment="1" applyProtection="1">
      <alignment horizontal="center" vertical="top"/>
      <protection/>
    </xf>
    <xf numFmtId="0" fontId="5" fillId="0" borderId="0" xfId="0" applyFont="1" applyFill="1" applyAlignment="1">
      <alignment vertical="top"/>
    </xf>
    <xf numFmtId="172" fontId="32" fillId="0" borderId="11" xfId="0" applyNumberFormat="1" applyFont="1" applyFill="1" applyBorder="1" applyAlignment="1" applyProtection="1">
      <alignment horizontal="center" vertical="top"/>
      <protection/>
    </xf>
    <xf numFmtId="0" fontId="35" fillId="0" borderId="12" xfId="0" applyFont="1" applyFill="1" applyBorder="1" applyAlignment="1">
      <alignment vertical="top" wrapText="1"/>
    </xf>
    <xf numFmtId="0" fontId="7" fillId="0" borderId="12" xfId="0" applyFont="1" applyFill="1" applyBorder="1" applyAlignment="1">
      <alignment vertical="top" wrapText="1"/>
    </xf>
    <xf numFmtId="0" fontId="7" fillId="0" borderId="0" xfId="0" applyFont="1" applyFill="1" applyBorder="1" applyAlignment="1">
      <alignment vertical="top" wrapText="1"/>
    </xf>
    <xf numFmtId="172" fontId="6" fillId="0" borderId="10" xfId="0" applyNumberFormat="1" applyFont="1" applyFill="1" applyBorder="1" applyAlignment="1" applyProtection="1">
      <alignment horizontal="center" vertical="top"/>
      <protection/>
    </xf>
    <xf numFmtId="0" fontId="38" fillId="0" borderId="0" xfId="0" applyFont="1" applyFill="1" applyAlignment="1">
      <alignment vertical="top"/>
    </xf>
    <xf numFmtId="0" fontId="39" fillId="0" borderId="0" xfId="0" applyFont="1" applyFill="1" applyAlignment="1">
      <alignment vertical="top"/>
    </xf>
    <xf numFmtId="0" fontId="32" fillId="0" borderId="10" xfId="0" applyFont="1" applyFill="1" applyBorder="1" applyAlignment="1">
      <alignment vertical="center" wrapText="1"/>
    </xf>
    <xf numFmtId="172" fontId="7" fillId="0" borderId="18" xfId="0" applyNumberFormat="1" applyFont="1" applyFill="1" applyBorder="1" applyAlignment="1" applyProtection="1">
      <alignment vertical="top"/>
      <protection/>
    </xf>
    <xf numFmtId="0" fontId="35" fillId="0" borderId="13" xfId="0" applyFont="1" applyFill="1" applyBorder="1" applyAlignment="1">
      <alignment vertical="top" wrapText="1"/>
    </xf>
    <xf numFmtId="0" fontId="6" fillId="0" borderId="0" xfId="0" applyFont="1" applyFill="1" applyBorder="1" applyAlignment="1">
      <alignment vertical="top" wrapText="1"/>
    </xf>
    <xf numFmtId="0" fontId="1" fillId="0" borderId="0" xfId="0" applyFont="1" applyFill="1" applyBorder="1" applyAlignment="1">
      <alignment vertical="top" wrapText="1"/>
    </xf>
    <xf numFmtId="0" fontId="31" fillId="0" borderId="10" xfId="0" applyFont="1" applyFill="1" applyBorder="1" applyAlignment="1">
      <alignment horizontal="center" vertical="top"/>
    </xf>
    <xf numFmtId="0" fontId="31" fillId="0" borderId="10" xfId="0" applyFont="1" applyFill="1" applyBorder="1" applyAlignment="1">
      <alignment horizontal="center" vertical="top" wrapText="1"/>
    </xf>
    <xf numFmtId="0" fontId="31" fillId="0" borderId="0" xfId="0" applyFont="1" applyFill="1" applyBorder="1" applyAlignment="1">
      <alignment horizontal="center" vertical="top"/>
    </xf>
    <xf numFmtId="0" fontId="31" fillId="0" borderId="0" xfId="0" applyFont="1" applyFill="1" applyAlignment="1">
      <alignment horizontal="center" vertical="top"/>
    </xf>
    <xf numFmtId="49" fontId="30" fillId="0" borderId="11" xfId="0" applyNumberFormat="1" applyFont="1" applyFill="1" applyBorder="1" applyAlignment="1">
      <alignment horizontal="left" vertical="top"/>
    </xf>
    <xf numFmtId="0" fontId="30" fillId="0" borderId="11" xfId="0" applyFont="1" applyFill="1" applyBorder="1" applyAlignment="1">
      <alignment vertical="top" wrapText="1"/>
    </xf>
    <xf numFmtId="2" fontId="40" fillId="0" borderId="10" xfId="53" applyNumberFormat="1" applyFont="1" applyFill="1" applyBorder="1" applyAlignment="1">
      <alignment horizontal="center" vertical="center"/>
      <protection/>
    </xf>
    <xf numFmtId="1" fontId="30" fillId="0" borderId="11" xfId="0" applyNumberFormat="1" applyFont="1" applyFill="1" applyBorder="1" applyAlignment="1">
      <alignment horizontal="center" vertical="center"/>
    </xf>
    <xf numFmtId="172" fontId="30" fillId="0" borderId="11" xfId="0" applyNumberFormat="1" applyFont="1" applyFill="1" applyBorder="1" applyAlignment="1">
      <alignment horizontal="center" vertical="center"/>
    </xf>
    <xf numFmtId="49" fontId="30" fillId="0" borderId="10" xfId="0" applyNumberFormat="1" applyFont="1" applyFill="1" applyBorder="1" applyAlignment="1">
      <alignment horizontal="left" vertical="top"/>
    </xf>
    <xf numFmtId="0" fontId="30" fillId="0" borderId="10" xfId="0" applyFont="1" applyFill="1" applyBorder="1" applyAlignment="1">
      <alignment vertical="top" wrapText="1"/>
    </xf>
    <xf numFmtId="1" fontId="30" fillId="0" borderId="10" xfId="0" applyNumberFormat="1" applyFont="1" applyFill="1" applyBorder="1" applyAlignment="1">
      <alignment horizontal="center" vertical="top"/>
    </xf>
    <xf numFmtId="172" fontId="30" fillId="0" borderId="11" xfId="0" applyNumberFormat="1" applyFont="1" applyFill="1" applyBorder="1" applyAlignment="1">
      <alignment horizontal="center" vertical="top"/>
    </xf>
    <xf numFmtId="49" fontId="31" fillId="0" borderId="10" xfId="0" applyNumberFormat="1" applyFont="1" applyFill="1" applyBorder="1" applyAlignment="1">
      <alignment horizontal="left" vertical="top"/>
    </xf>
    <xf numFmtId="0" fontId="31" fillId="0" borderId="10" xfId="0" applyFont="1" applyFill="1" applyBorder="1" applyAlignment="1">
      <alignment vertical="top" wrapText="1"/>
    </xf>
    <xf numFmtId="2" fontId="41" fillId="0" borderId="10" xfId="53" applyNumberFormat="1" applyFont="1" applyFill="1" applyBorder="1" applyAlignment="1">
      <alignment horizontal="center"/>
      <protection/>
    </xf>
    <xf numFmtId="1" fontId="31" fillId="0" borderId="10" xfId="0" applyNumberFormat="1" applyFont="1" applyFill="1" applyBorder="1" applyAlignment="1">
      <alignment horizontal="center" vertical="top"/>
    </xf>
    <xf numFmtId="172" fontId="31" fillId="0" borderId="11" xfId="0" applyNumberFormat="1" applyFont="1" applyFill="1" applyBorder="1" applyAlignment="1">
      <alignment horizontal="center" vertical="top"/>
    </xf>
    <xf numFmtId="0" fontId="41" fillId="0" borderId="10" xfId="0" applyFont="1" applyFill="1" applyBorder="1" applyAlignment="1">
      <alignment vertical="top" wrapText="1"/>
    </xf>
    <xf numFmtId="49" fontId="31" fillId="0" borderId="19" xfId="0" applyNumberFormat="1" applyFont="1" applyFill="1" applyBorder="1" applyAlignment="1">
      <alignment horizontal="left" vertical="top"/>
    </xf>
    <xf numFmtId="0" fontId="31" fillId="0" borderId="19" xfId="54" applyFont="1" applyFill="1" applyBorder="1" applyAlignment="1" applyProtection="1">
      <alignment vertical="center" wrapText="1"/>
      <protection/>
    </xf>
    <xf numFmtId="1" fontId="31" fillId="0" borderId="19" xfId="0" applyNumberFormat="1" applyFont="1" applyFill="1" applyBorder="1" applyAlignment="1">
      <alignment horizontal="center" vertical="top"/>
    </xf>
    <xf numFmtId="0" fontId="31" fillId="0" borderId="10" xfId="54" applyFont="1" applyFill="1" applyBorder="1" applyAlignment="1" applyProtection="1">
      <alignment vertical="center" wrapText="1"/>
      <protection/>
    </xf>
    <xf numFmtId="0" fontId="30" fillId="0" borderId="18" xfId="0" applyFont="1" applyFill="1" applyBorder="1" applyAlignment="1">
      <alignment vertical="top"/>
    </xf>
    <xf numFmtId="0" fontId="31" fillId="0" borderId="10" xfId="54" applyNumberFormat="1" applyFont="1" applyFill="1" applyBorder="1" applyAlignment="1" applyProtection="1">
      <alignment vertical="center" wrapText="1"/>
      <protection/>
    </xf>
    <xf numFmtId="2" fontId="41" fillId="0" borderId="10" xfId="53" applyNumberFormat="1" applyFont="1" applyFill="1" applyBorder="1" applyAlignment="1">
      <alignment horizontal="center" vertical="top"/>
      <protection/>
    </xf>
    <xf numFmtId="49" fontId="31" fillId="0" borderId="11" xfId="0" applyNumberFormat="1" applyFont="1" applyFill="1" applyBorder="1" applyAlignment="1">
      <alignment horizontal="left" vertical="top"/>
    </xf>
    <xf numFmtId="0" fontId="31" fillId="0" borderId="11" xfId="54" applyFont="1" applyFill="1" applyBorder="1" applyAlignment="1" applyProtection="1">
      <alignment vertical="center" wrapText="1"/>
      <protection/>
    </xf>
    <xf numFmtId="1" fontId="31" fillId="0" borderId="11" xfId="0" applyNumberFormat="1" applyFont="1" applyFill="1" applyBorder="1" applyAlignment="1">
      <alignment horizontal="center" vertical="top"/>
    </xf>
    <xf numFmtId="0" fontId="31" fillId="0" borderId="0" xfId="0" applyFont="1" applyFill="1" applyBorder="1" applyAlignment="1">
      <alignment horizontal="right"/>
    </xf>
    <xf numFmtId="0" fontId="31" fillId="0" borderId="11" xfId="54" applyNumberFormat="1" applyFont="1" applyFill="1" applyBorder="1" applyAlignment="1" applyProtection="1">
      <alignment vertical="center" wrapText="1"/>
      <protection/>
    </xf>
    <xf numFmtId="0" fontId="40" fillId="0" borderId="10" xfId="0" applyFont="1" applyFill="1" applyBorder="1" applyAlignment="1">
      <alignment vertical="top" wrapText="1"/>
    </xf>
    <xf numFmtId="0" fontId="31" fillId="0" borderId="0" xfId="0" applyFont="1" applyFill="1" applyBorder="1" applyAlignment="1">
      <alignment vertical="top"/>
    </xf>
    <xf numFmtId="0" fontId="31" fillId="0" borderId="0" xfId="0" applyFont="1" applyFill="1" applyAlignment="1">
      <alignment vertical="top"/>
    </xf>
    <xf numFmtId="0" fontId="30" fillId="0" borderId="10" xfId="0" applyFont="1" applyFill="1" applyBorder="1" applyAlignment="1">
      <alignment horizontal="left" vertical="top"/>
    </xf>
    <xf numFmtId="0" fontId="31" fillId="0" borderId="10" xfId="0" applyFont="1" applyFill="1" applyBorder="1" applyAlignment="1">
      <alignment horizontal="left" vertical="top"/>
    </xf>
    <xf numFmtId="0" fontId="30" fillId="0" borderId="0" xfId="0" applyFont="1" applyFill="1" applyBorder="1" applyAlignment="1">
      <alignment horizontal="right" vertical="top"/>
    </xf>
    <xf numFmtId="1" fontId="31" fillId="0" borderId="10" xfId="0" applyNumberFormat="1" applyFont="1" applyFill="1" applyBorder="1" applyAlignment="1">
      <alignment horizontal="center" vertical="top"/>
    </xf>
    <xf numFmtId="2" fontId="31" fillId="0" borderId="0" xfId="0" applyNumberFormat="1" applyFont="1" applyFill="1" applyBorder="1" applyAlignment="1">
      <alignment vertical="top"/>
    </xf>
    <xf numFmtId="1" fontId="30" fillId="0" borderId="0" xfId="0" applyNumberFormat="1" applyFont="1" applyFill="1" applyBorder="1" applyAlignment="1">
      <alignment vertical="top"/>
    </xf>
    <xf numFmtId="1" fontId="31" fillId="0" borderId="0" xfId="0" applyNumberFormat="1" applyFont="1" applyFill="1" applyBorder="1" applyAlignment="1">
      <alignment vertical="top"/>
    </xf>
    <xf numFmtId="3" fontId="31" fillId="0" borderId="0" xfId="0" applyNumberFormat="1" applyFont="1" applyFill="1" applyBorder="1" applyAlignment="1">
      <alignment vertical="top"/>
    </xf>
    <xf numFmtId="0" fontId="31" fillId="0" borderId="19" xfId="0" applyFont="1" applyFill="1" applyBorder="1" applyAlignment="1">
      <alignment horizontal="left" vertical="top"/>
    </xf>
    <xf numFmtId="0" fontId="31" fillId="0" borderId="19" xfId="0" applyFont="1" applyFill="1" applyBorder="1" applyAlignment="1">
      <alignment vertical="top" wrapText="1"/>
    </xf>
    <xf numFmtId="1" fontId="30" fillId="0" borderId="11" xfId="0" applyNumberFormat="1" applyFont="1" applyFill="1" applyBorder="1" applyAlignment="1">
      <alignment horizontal="center" vertical="top"/>
    </xf>
    <xf numFmtId="172" fontId="30" fillId="18" borderId="11" xfId="0" applyNumberFormat="1" applyFont="1" applyFill="1" applyBorder="1" applyAlignment="1">
      <alignment horizontal="center" vertical="top"/>
    </xf>
    <xf numFmtId="172" fontId="31" fillId="0" borderId="11" xfId="0" applyNumberFormat="1" applyFont="1" applyFill="1" applyBorder="1" applyAlignment="1" applyProtection="1">
      <alignment horizontal="center" vertical="top"/>
      <protection/>
    </xf>
    <xf numFmtId="172" fontId="31" fillId="18" borderId="11" xfId="0" applyNumberFormat="1" applyFont="1" applyFill="1" applyBorder="1" applyAlignment="1">
      <alignment horizontal="center" vertical="top"/>
    </xf>
    <xf numFmtId="1" fontId="42" fillId="0" borderId="10" xfId="0" applyNumberFormat="1" applyFont="1" applyFill="1" applyBorder="1" applyAlignment="1">
      <alignment horizontal="center" vertical="top"/>
    </xf>
    <xf numFmtId="1" fontId="30" fillId="0" borderId="19" xfId="0" applyNumberFormat="1" applyFont="1" applyFill="1" applyBorder="1" applyAlignment="1">
      <alignment horizontal="center" vertical="top"/>
    </xf>
    <xf numFmtId="49" fontId="30" fillId="0" borderId="19" xfId="0" applyNumberFormat="1" applyFont="1" applyFill="1" applyBorder="1" applyAlignment="1">
      <alignment horizontal="left" vertical="top"/>
    </xf>
    <xf numFmtId="0" fontId="30" fillId="0" borderId="19" xfId="0" applyFont="1" applyFill="1" applyBorder="1" applyAlignment="1">
      <alignment vertical="top" wrapText="1"/>
    </xf>
    <xf numFmtId="172" fontId="30" fillId="0" borderId="11" xfId="0" applyNumberFormat="1" applyFont="1" applyFill="1" applyBorder="1" applyAlignment="1" applyProtection="1">
      <alignment horizontal="center" vertical="top"/>
      <protection/>
    </xf>
    <xf numFmtId="1" fontId="41" fillId="0" borderId="10" xfId="0" applyNumberFormat="1" applyFont="1" applyFill="1" applyBorder="1" applyAlignment="1">
      <alignment horizontal="center" vertical="top"/>
    </xf>
    <xf numFmtId="0" fontId="31" fillId="0" borderId="11" xfId="0" applyFont="1" applyFill="1" applyBorder="1" applyAlignment="1">
      <alignment horizontal="left" vertical="top"/>
    </xf>
    <xf numFmtId="0" fontId="30" fillId="0" borderId="10" xfId="0" applyFont="1" applyFill="1" applyBorder="1" applyAlignment="1">
      <alignment horizontal="center" vertical="center" wrapText="1"/>
    </xf>
    <xf numFmtId="0" fontId="31" fillId="0" borderId="0" xfId="0" applyFont="1" applyFill="1" applyBorder="1" applyAlignment="1">
      <alignment horizontal="left" vertical="top"/>
    </xf>
    <xf numFmtId="0" fontId="31" fillId="0" borderId="0" xfId="0" applyFont="1" applyFill="1" applyBorder="1" applyAlignment="1">
      <alignment horizontal="center" vertical="center" wrapText="1"/>
    </xf>
    <xf numFmtId="1" fontId="30" fillId="0" borderId="0" xfId="0" applyNumberFormat="1" applyFont="1" applyFill="1" applyBorder="1" applyAlignment="1">
      <alignment horizontal="center" vertical="top"/>
    </xf>
    <xf numFmtId="0" fontId="31" fillId="0" borderId="0" xfId="0" applyFont="1" applyFill="1" applyAlignment="1">
      <alignment horizontal="left" vertical="top"/>
    </xf>
    <xf numFmtId="0" fontId="40" fillId="0" borderId="0" xfId="0" applyFont="1" applyFill="1" applyBorder="1" applyAlignment="1">
      <alignment/>
    </xf>
    <xf numFmtId="0" fontId="40" fillId="0" borderId="0" xfId="0" applyFont="1" applyFill="1" applyAlignment="1">
      <alignment/>
    </xf>
    <xf numFmtId="0" fontId="31" fillId="0" borderId="0" xfId="0" applyFont="1" applyFill="1" applyAlignment="1">
      <alignment vertical="top" wrapText="1"/>
    </xf>
    <xf numFmtId="3" fontId="31" fillId="0" borderId="0" xfId="0" applyNumberFormat="1" applyFont="1" applyFill="1" applyAlignment="1">
      <alignment vertical="top"/>
    </xf>
    <xf numFmtId="1" fontId="31" fillId="0" borderId="0" xfId="0" applyNumberFormat="1" applyFont="1" applyFill="1" applyAlignment="1">
      <alignment vertical="top"/>
    </xf>
    <xf numFmtId="2" fontId="31" fillId="0" borderId="0" xfId="0" applyNumberFormat="1" applyFont="1" applyFill="1" applyAlignment="1">
      <alignment vertical="top"/>
    </xf>
    <xf numFmtId="0" fontId="44" fillId="0" borderId="10" xfId="0" applyFont="1" applyFill="1" applyBorder="1" applyAlignment="1">
      <alignment vertical="top" wrapText="1"/>
    </xf>
    <xf numFmtId="1" fontId="44" fillId="0" borderId="10" xfId="0" applyNumberFormat="1" applyFont="1" applyFill="1" applyBorder="1" applyAlignment="1">
      <alignment horizontal="center" vertical="top"/>
    </xf>
    <xf numFmtId="172" fontId="44" fillId="0" borderId="11" xfId="0" applyNumberFormat="1" applyFont="1" applyFill="1" applyBorder="1" applyAlignment="1">
      <alignment horizontal="center" vertical="top"/>
    </xf>
    <xf numFmtId="0" fontId="34" fillId="0" borderId="0" xfId="0" applyFont="1" applyFill="1" applyAlignment="1">
      <alignment horizontal="center" vertical="top" wrapText="1"/>
    </xf>
    <xf numFmtId="0" fontId="30" fillId="0" borderId="20" xfId="0" applyFont="1" applyFill="1" applyBorder="1" applyAlignment="1">
      <alignment horizontal="center" vertical="top"/>
    </xf>
    <xf numFmtId="0" fontId="30" fillId="0" borderId="18" xfId="0" applyFont="1" applyFill="1" applyBorder="1" applyAlignment="1">
      <alignment horizontal="center" vertical="top"/>
    </xf>
    <xf numFmtId="0" fontId="30" fillId="0" borderId="13" xfId="0" applyFont="1" applyFill="1" applyBorder="1" applyAlignment="1">
      <alignment horizontal="center" vertical="top"/>
    </xf>
    <xf numFmtId="0" fontId="8" fillId="0" borderId="20" xfId="0" applyFont="1" applyFill="1" applyBorder="1" applyAlignment="1">
      <alignment horizontal="center" vertical="top"/>
    </xf>
    <xf numFmtId="0" fontId="8" fillId="0" borderId="18" xfId="0" applyFont="1" applyFill="1" applyBorder="1" applyAlignment="1">
      <alignment horizontal="center" vertical="top"/>
    </xf>
    <xf numFmtId="0" fontId="8" fillId="0" borderId="13" xfId="0" applyFont="1" applyFill="1" applyBorder="1" applyAlignment="1">
      <alignment horizontal="center" vertical="top"/>
    </xf>
    <xf numFmtId="0" fontId="8" fillId="0" borderId="20" xfId="0" applyFont="1" applyFill="1" applyBorder="1" applyAlignment="1">
      <alignment horizontal="center" vertical="top" wrapText="1"/>
    </xf>
    <xf numFmtId="0" fontId="8" fillId="0" borderId="18" xfId="0" applyFont="1" applyFill="1" applyBorder="1" applyAlignment="1">
      <alignment horizontal="center" vertical="top" wrapText="1"/>
    </xf>
    <xf numFmtId="0" fontId="8" fillId="0" borderId="13" xfId="0" applyFont="1" applyFill="1" applyBorder="1" applyAlignment="1">
      <alignment horizontal="center" vertical="top" wrapText="1"/>
    </xf>
    <xf numFmtId="0" fontId="1" fillId="0" borderId="0" xfId="0" applyFont="1" applyFill="1" applyBorder="1" applyAlignment="1">
      <alignment/>
    </xf>
    <xf numFmtId="0" fontId="1" fillId="0" borderId="0" xfId="0" applyFont="1" applyFill="1" applyAlignment="1">
      <alignment/>
    </xf>
    <xf numFmtId="0" fontId="45" fillId="0" borderId="0" xfId="0" applyFont="1" applyFill="1" applyAlignment="1">
      <alignment vertical="top"/>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 Видатки" xfId="53"/>
    <cellStyle name="Обычный_ZV1PIV98"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27"/>
  <sheetViews>
    <sheetView tabSelected="1" view="pageBreakPreview" zoomScale="75" zoomScaleNormal="75" zoomScaleSheetLayoutView="75" zoomScalePageLayoutView="0" workbookViewId="0" topLeftCell="A46">
      <selection activeCell="E6" sqref="E6"/>
    </sheetView>
  </sheetViews>
  <sheetFormatPr defaultColWidth="9.00390625" defaultRowHeight="12.75"/>
  <cols>
    <col min="1" max="1" width="12.875" style="6" customWidth="1"/>
    <col min="2" max="2" width="110.875" style="31" customWidth="1"/>
    <col min="3" max="3" width="20.00390625" style="29" customWidth="1"/>
    <col min="4" max="4" width="19.625" style="29" customWidth="1"/>
    <col min="5" max="5" width="19.25390625" style="29" customWidth="1"/>
    <col min="6" max="6" width="21.875" style="29" customWidth="1"/>
    <col min="7" max="7" width="22.75390625" style="29" customWidth="1"/>
    <col min="8" max="8" width="5.375" style="30" customWidth="1"/>
    <col min="9" max="16384" width="9.125" style="30" customWidth="1"/>
  </cols>
  <sheetData>
    <row r="1" spans="1:5" ht="26.25" customHeight="1">
      <c r="A1" s="25"/>
      <c r="B1" s="26"/>
      <c r="C1" s="27"/>
      <c r="D1" s="27"/>
      <c r="E1" s="28" t="s">
        <v>217</v>
      </c>
    </row>
    <row r="2" spans="1:5" ht="26.25" customHeight="1">
      <c r="A2" s="25"/>
      <c r="B2" s="26"/>
      <c r="C2" s="27"/>
      <c r="D2" s="27"/>
      <c r="E2" s="28" t="s">
        <v>218</v>
      </c>
    </row>
    <row r="3" spans="1:5" ht="26.25" customHeight="1">
      <c r="A3" s="25"/>
      <c r="B3" s="26"/>
      <c r="C3" s="27"/>
      <c r="D3" s="27"/>
      <c r="E3" s="28" t="s">
        <v>153</v>
      </c>
    </row>
    <row r="4" spans="1:5" ht="26.25" customHeight="1">
      <c r="A4" s="25"/>
      <c r="B4" s="26"/>
      <c r="C4" s="27"/>
      <c r="D4" s="27"/>
      <c r="E4" s="28" t="s">
        <v>259</v>
      </c>
    </row>
    <row r="5" spans="1:5" ht="26.25" customHeight="1">
      <c r="A5" s="25"/>
      <c r="B5" s="26"/>
      <c r="C5" s="27"/>
      <c r="D5" s="27"/>
      <c r="E5" s="28" t="s">
        <v>181</v>
      </c>
    </row>
    <row r="6" spans="1:5" ht="26.25" customHeight="1">
      <c r="A6" s="25"/>
      <c r="B6" s="26"/>
      <c r="C6" s="27"/>
      <c r="D6" s="27"/>
      <c r="E6" s="28" t="s">
        <v>239</v>
      </c>
    </row>
    <row r="7" spans="1:5" ht="3.75" customHeight="1">
      <c r="A7" s="25"/>
      <c r="B7" s="26"/>
      <c r="C7" s="27"/>
      <c r="D7" s="27"/>
      <c r="E7" s="28"/>
    </row>
    <row r="8" spans="1:5" ht="22.5" customHeight="1">
      <c r="A8" s="25"/>
      <c r="B8" s="130" t="s">
        <v>154</v>
      </c>
      <c r="C8" s="130"/>
      <c r="D8" s="130"/>
      <c r="E8" s="27"/>
    </row>
    <row r="9" spans="1:5" ht="22.5" customHeight="1">
      <c r="A9" s="25"/>
      <c r="B9" s="130" t="s">
        <v>155</v>
      </c>
      <c r="C9" s="130"/>
      <c r="D9" s="130"/>
      <c r="E9" s="27"/>
    </row>
    <row r="10" spans="1:5" ht="22.5" customHeight="1">
      <c r="A10" s="25"/>
      <c r="B10" s="130" t="s">
        <v>240</v>
      </c>
      <c r="C10" s="130"/>
      <c r="D10" s="130"/>
      <c r="E10" s="27"/>
    </row>
    <row r="11" spans="1:7" ht="17.25" customHeight="1">
      <c r="A11" s="25"/>
      <c r="G11" s="29" t="s">
        <v>156</v>
      </c>
    </row>
    <row r="12" spans="1:7" s="34" customFormat="1" ht="78.75">
      <c r="A12" s="32" t="s">
        <v>157</v>
      </c>
      <c r="B12" s="33" t="s">
        <v>158</v>
      </c>
      <c r="C12" s="32" t="s">
        <v>209</v>
      </c>
      <c r="D12" s="32" t="s">
        <v>159</v>
      </c>
      <c r="E12" s="32" t="s">
        <v>219</v>
      </c>
      <c r="F12" s="32" t="s">
        <v>241</v>
      </c>
      <c r="G12" s="32" t="s">
        <v>160</v>
      </c>
    </row>
    <row r="13" spans="1:7" s="29" customFormat="1" ht="18.75">
      <c r="A13" s="35">
        <v>1</v>
      </c>
      <c r="B13" s="33">
        <v>2</v>
      </c>
      <c r="C13" s="35">
        <v>3</v>
      </c>
      <c r="D13" s="32">
        <v>4</v>
      </c>
      <c r="E13" s="35">
        <v>5</v>
      </c>
      <c r="F13" s="35">
        <v>6</v>
      </c>
      <c r="G13" s="35">
        <v>7</v>
      </c>
    </row>
    <row r="14" spans="1:7" ht="18.75">
      <c r="A14" s="1"/>
      <c r="B14" s="36" t="s">
        <v>161</v>
      </c>
      <c r="C14" s="37"/>
      <c r="D14" s="37"/>
      <c r="E14" s="37"/>
      <c r="F14" s="38"/>
      <c r="G14" s="39"/>
    </row>
    <row r="15" spans="1:8" s="46" customFormat="1" ht="20.25">
      <c r="A15" s="40"/>
      <c r="B15" s="41" t="s">
        <v>0</v>
      </c>
      <c r="C15" s="42"/>
      <c r="D15" s="42"/>
      <c r="E15" s="42"/>
      <c r="F15" s="43"/>
      <c r="G15" s="44"/>
      <c r="H15" s="45"/>
    </row>
    <row r="16" spans="1:8" s="48" customFormat="1" ht="18.75">
      <c r="A16" s="1">
        <v>10000000</v>
      </c>
      <c r="B16" s="2" t="s">
        <v>194</v>
      </c>
      <c r="C16" s="3">
        <f>SUM(C17)</f>
        <v>22802236</v>
      </c>
      <c r="D16" s="3">
        <f>SUM(D17)</f>
        <v>15772066</v>
      </c>
      <c r="E16" s="3">
        <f>SUM(E17)</f>
        <v>14575694</v>
      </c>
      <c r="F16" s="47">
        <f>IF(C16=0,"",E16/C16*100)</f>
        <v>63.92221359343881</v>
      </c>
      <c r="G16" s="47">
        <f>IF(D16=0,"",E16/D16*100)</f>
        <v>92.41461454700989</v>
      </c>
      <c r="H16" s="30"/>
    </row>
    <row r="17" spans="1:8" s="48" customFormat="1" ht="18.75">
      <c r="A17" s="1">
        <v>11000000</v>
      </c>
      <c r="B17" s="4" t="s">
        <v>195</v>
      </c>
      <c r="C17" s="5">
        <f>SUM(C18,C23)</f>
        <v>22802236</v>
      </c>
      <c r="D17" s="5">
        <f>SUM(D18,D23)</f>
        <v>15772066</v>
      </c>
      <c r="E17" s="5">
        <f>SUM(E18,E23)</f>
        <v>14575694</v>
      </c>
      <c r="F17" s="47">
        <f aca="true" t="shared" si="0" ref="F17:F68">IF(C17=0,"",E17/C17*100)</f>
        <v>63.92221359343881</v>
      </c>
      <c r="G17" s="47">
        <f aca="true" t="shared" si="1" ref="G17:G68">IF(D17=0,"",E17/D17*100)</f>
        <v>92.41461454700989</v>
      </c>
      <c r="H17" s="30"/>
    </row>
    <row r="18" spans="1:8" s="48" customFormat="1" ht="18.75">
      <c r="A18" s="6">
        <v>11010000</v>
      </c>
      <c r="B18" s="7" t="s">
        <v>196</v>
      </c>
      <c r="C18" s="5">
        <f>SUM(C19:C22)</f>
        <v>22652236</v>
      </c>
      <c r="D18" s="5">
        <f>SUM(D19:D22)</f>
        <v>15659566</v>
      </c>
      <c r="E18" s="5">
        <f>SUM(E19:E22)</f>
        <v>14530752</v>
      </c>
      <c r="F18" s="47">
        <f t="shared" si="0"/>
        <v>64.14709788472979</v>
      </c>
      <c r="G18" s="47">
        <f t="shared" si="1"/>
        <v>92.79153713455405</v>
      </c>
      <c r="H18" s="30"/>
    </row>
    <row r="19" spans="1:8" s="48" customFormat="1" ht="31.5">
      <c r="A19" s="6">
        <v>11010100</v>
      </c>
      <c r="B19" s="8" t="s">
        <v>197</v>
      </c>
      <c r="C19" s="5">
        <v>19827036</v>
      </c>
      <c r="D19" s="5">
        <v>13623446</v>
      </c>
      <c r="E19" s="5">
        <v>11990727</v>
      </c>
      <c r="F19" s="47">
        <f t="shared" si="0"/>
        <v>60.47664915724166</v>
      </c>
      <c r="G19" s="47">
        <f t="shared" si="1"/>
        <v>88.01537437737854</v>
      </c>
      <c r="H19" s="30"/>
    </row>
    <row r="20" spans="1:7" ht="31.5">
      <c r="A20" s="6">
        <v>11010200</v>
      </c>
      <c r="B20" s="8" t="s">
        <v>198</v>
      </c>
      <c r="C20" s="5">
        <v>2258500</v>
      </c>
      <c r="D20" s="5">
        <v>1627701</v>
      </c>
      <c r="E20" s="5">
        <v>1564000</v>
      </c>
      <c r="F20" s="47">
        <f t="shared" si="0"/>
        <v>69.24950188177993</v>
      </c>
      <c r="G20" s="47">
        <f t="shared" si="1"/>
        <v>96.0864433947021</v>
      </c>
    </row>
    <row r="21" spans="1:7" ht="31.5">
      <c r="A21" s="6">
        <v>11010400</v>
      </c>
      <c r="B21" s="8" t="s">
        <v>199</v>
      </c>
      <c r="C21" s="5">
        <v>128700</v>
      </c>
      <c r="D21" s="5">
        <v>92753</v>
      </c>
      <c r="E21" s="5">
        <v>590631</v>
      </c>
      <c r="F21" s="49" t="s">
        <v>201</v>
      </c>
      <c r="G21" s="49" t="s">
        <v>201</v>
      </c>
    </row>
    <row r="22" spans="1:7" ht="18.75">
      <c r="A22" s="6">
        <v>11010500</v>
      </c>
      <c r="B22" s="8" t="s">
        <v>200</v>
      </c>
      <c r="C22" s="5">
        <v>438000</v>
      </c>
      <c r="D22" s="5">
        <v>315666</v>
      </c>
      <c r="E22" s="5">
        <v>385394</v>
      </c>
      <c r="F22" s="47">
        <f t="shared" si="0"/>
        <v>87.98949771689499</v>
      </c>
      <c r="G22" s="47">
        <f t="shared" si="1"/>
        <v>122.0891701988811</v>
      </c>
    </row>
    <row r="23" spans="1:7" ht="18.75">
      <c r="A23" s="6">
        <v>11020000</v>
      </c>
      <c r="B23" s="50" t="s">
        <v>242</v>
      </c>
      <c r="C23" s="5">
        <f>SUM(C24)</f>
        <v>150000</v>
      </c>
      <c r="D23" s="5">
        <f>SUM(D24)</f>
        <v>112500</v>
      </c>
      <c r="E23" s="5">
        <f>SUM(E24)</f>
        <v>44942</v>
      </c>
      <c r="F23" s="47">
        <f t="shared" si="0"/>
        <v>29.961333333333336</v>
      </c>
      <c r="G23" s="47">
        <f t="shared" si="1"/>
        <v>39.94844444444444</v>
      </c>
    </row>
    <row r="24" spans="1:7" ht="18.75">
      <c r="A24" s="6">
        <v>11020200</v>
      </c>
      <c r="B24" s="9" t="s">
        <v>182</v>
      </c>
      <c r="C24" s="5">
        <v>150000</v>
      </c>
      <c r="D24" s="5">
        <v>112500</v>
      </c>
      <c r="E24" s="5">
        <v>44942</v>
      </c>
      <c r="F24" s="47">
        <f t="shared" si="0"/>
        <v>29.961333333333336</v>
      </c>
      <c r="G24" s="47">
        <f t="shared" si="1"/>
        <v>39.94844444444444</v>
      </c>
    </row>
    <row r="25" spans="1:8" s="48" customFormat="1" ht="18.75">
      <c r="A25" s="1">
        <v>20000000</v>
      </c>
      <c r="B25" s="10" t="s">
        <v>162</v>
      </c>
      <c r="C25" s="11">
        <f>SUM(C26,C32,C35)</f>
        <v>69500</v>
      </c>
      <c r="D25" s="11">
        <f>SUM(D26,D32,D35)</f>
        <v>12000</v>
      </c>
      <c r="E25" s="11">
        <f>SUM(E26,E32,E35)</f>
        <v>100633</v>
      </c>
      <c r="F25" s="47">
        <f t="shared" si="0"/>
        <v>144.79568345323742</v>
      </c>
      <c r="G25" s="49" t="s">
        <v>201</v>
      </c>
      <c r="H25" s="30"/>
    </row>
    <row r="26" spans="1:7" ht="18.75">
      <c r="A26" s="1">
        <v>21000000</v>
      </c>
      <c r="B26" s="51" t="s">
        <v>243</v>
      </c>
      <c r="C26" s="5">
        <f>SUM(C27,C29)</f>
        <v>4500</v>
      </c>
      <c r="D26" s="5">
        <f>SUM(D27,D29)</f>
        <v>3000</v>
      </c>
      <c r="E26" s="5">
        <f>SUM(E27,E29)</f>
        <v>4242</v>
      </c>
      <c r="F26" s="47">
        <f t="shared" si="0"/>
        <v>94.26666666666667</v>
      </c>
      <c r="G26" s="47">
        <f t="shared" si="1"/>
        <v>141.4</v>
      </c>
    </row>
    <row r="27" spans="1:7" ht="47.25">
      <c r="A27" s="6">
        <v>21010000</v>
      </c>
      <c r="B27" s="9" t="s">
        <v>183</v>
      </c>
      <c r="C27" s="5">
        <f>SUM(C28)</f>
        <v>4000</v>
      </c>
      <c r="D27" s="5">
        <f>SUM(D28)</f>
        <v>3000</v>
      </c>
      <c r="E27" s="5">
        <f>SUM(E28)</f>
        <v>4127</v>
      </c>
      <c r="F27" s="47">
        <f t="shared" si="0"/>
        <v>103.175</v>
      </c>
      <c r="G27" s="47">
        <f t="shared" si="1"/>
        <v>137.56666666666666</v>
      </c>
    </row>
    <row r="28" spans="1:7" ht="31.5">
      <c r="A28" s="6">
        <v>21010300</v>
      </c>
      <c r="B28" s="9" t="s">
        <v>184</v>
      </c>
      <c r="C28" s="5">
        <v>4000</v>
      </c>
      <c r="D28" s="5">
        <v>3000</v>
      </c>
      <c r="E28" s="5">
        <v>4127</v>
      </c>
      <c r="F28" s="47">
        <f t="shared" si="0"/>
        <v>103.175</v>
      </c>
      <c r="G28" s="47">
        <f t="shared" si="1"/>
        <v>137.56666666666666</v>
      </c>
    </row>
    <row r="29" spans="1:7" ht="18.75">
      <c r="A29" s="6">
        <v>21080000</v>
      </c>
      <c r="B29" s="50" t="s">
        <v>244</v>
      </c>
      <c r="C29" s="5">
        <f>SUM(C30:C30)</f>
        <v>500</v>
      </c>
      <c r="D29" s="5">
        <f>SUM(D30:D30)</f>
        <v>0</v>
      </c>
      <c r="E29" s="5">
        <f>SUM(E30:E30)</f>
        <v>115</v>
      </c>
      <c r="F29" s="47">
        <f t="shared" si="0"/>
        <v>23</v>
      </c>
      <c r="G29" s="47">
        <f t="shared" si="1"/>
      </c>
    </row>
    <row r="30" spans="1:7" ht="34.5" customHeight="1">
      <c r="A30" s="6">
        <v>21080900</v>
      </c>
      <c r="B30" s="9" t="s">
        <v>164</v>
      </c>
      <c r="C30" s="5">
        <v>500</v>
      </c>
      <c r="D30" s="5">
        <v>0</v>
      </c>
      <c r="E30" s="5">
        <v>115</v>
      </c>
      <c r="F30" s="47">
        <f t="shared" si="0"/>
        <v>23</v>
      </c>
      <c r="G30" s="47">
        <f t="shared" si="1"/>
      </c>
    </row>
    <row r="31" spans="1:7" s="48" customFormat="1" ht="18.75">
      <c r="A31" s="1">
        <v>22000000</v>
      </c>
      <c r="B31" s="51" t="s">
        <v>202</v>
      </c>
      <c r="C31" s="11">
        <f aca="true" t="shared" si="2" ref="C31:E32">SUM(C32)</f>
        <v>15000</v>
      </c>
      <c r="D31" s="11">
        <f t="shared" si="2"/>
        <v>9000</v>
      </c>
      <c r="E31" s="11">
        <f t="shared" si="2"/>
        <v>6288</v>
      </c>
      <c r="F31" s="47">
        <f t="shared" si="0"/>
        <v>41.92</v>
      </c>
      <c r="G31" s="47">
        <f t="shared" si="1"/>
        <v>69.86666666666666</v>
      </c>
    </row>
    <row r="32" spans="1:8" s="48" customFormat="1" ht="18.75">
      <c r="A32" s="1">
        <v>22010000</v>
      </c>
      <c r="B32" s="50" t="s">
        <v>185</v>
      </c>
      <c r="C32" s="11">
        <f t="shared" si="2"/>
        <v>15000</v>
      </c>
      <c r="D32" s="11">
        <f t="shared" si="2"/>
        <v>9000</v>
      </c>
      <c r="E32" s="11">
        <f t="shared" si="2"/>
        <v>6288</v>
      </c>
      <c r="F32" s="47">
        <f t="shared" si="0"/>
        <v>41.92</v>
      </c>
      <c r="G32" s="47">
        <f t="shared" si="1"/>
        <v>69.86666666666666</v>
      </c>
      <c r="H32" s="30"/>
    </row>
    <row r="33" spans="1:7" ht="21" customHeight="1">
      <c r="A33" s="6">
        <v>22010300</v>
      </c>
      <c r="B33" s="9" t="s">
        <v>186</v>
      </c>
      <c r="C33" s="5">
        <v>15000</v>
      </c>
      <c r="D33" s="5">
        <v>9000</v>
      </c>
      <c r="E33" s="5">
        <v>6288</v>
      </c>
      <c r="F33" s="47">
        <f t="shared" si="0"/>
        <v>41.92</v>
      </c>
      <c r="G33" s="47">
        <f t="shared" si="1"/>
        <v>69.86666666666666</v>
      </c>
    </row>
    <row r="34" spans="1:7" s="48" customFormat="1" ht="21" customHeight="1">
      <c r="A34" s="1">
        <v>24000000</v>
      </c>
      <c r="B34" s="52" t="s">
        <v>203</v>
      </c>
      <c r="C34" s="11">
        <f>SUM(C35)</f>
        <v>50000</v>
      </c>
      <c r="D34" s="11">
        <f>SUM(D35)</f>
        <v>0</v>
      </c>
      <c r="E34" s="11">
        <f>SUM(E35)</f>
        <v>90103</v>
      </c>
      <c r="F34" s="47">
        <f t="shared" si="0"/>
        <v>180.206</v>
      </c>
      <c r="G34" s="47">
        <f t="shared" si="1"/>
      </c>
    </row>
    <row r="35" spans="1:8" s="48" customFormat="1" ht="18.75">
      <c r="A35" s="1">
        <v>24060000</v>
      </c>
      <c r="B35" s="10" t="s">
        <v>245</v>
      </c>
      <c r="C35" s="11">
        <f>SUM(C36:C36)</f>
        <v>50000</v>
      </c>
      <c r="D35" s="11">
        <f>SUM(D36:D36)</f>
        <v>0</v>
      </c>
      <c r="E35" s="11">
        <f>SUM(E36:E36)</f>
        <v>90103</v>
      </c>
      <c r="F35" s="47">
        <f t="shared" si="0"/>
        <v>180.206</v>
      </c>
      <c r="G35" s="47">
        <f t="shared" si="1"/>
      </c>
      <c r="H35" s="30"/>
    </row>
    <row r="36" spans="1:7" ht="18.75">
      <c r="A36" s="6">
        <v>24060300</v>
      </c>
      <c r="B36" s="12" t="s">
        <v>163</v>
      </c>
      <c r="C36" s="5">
        <v>50000</v>
      </c>
      <c r="D36" s="5">
        <v>0</v>
      </c>
      <c r="E36" s="5">
        <v>90103</v>
      </c>
      <c r="F36" s="47">
        <f t="shared" si="0"/>
        <v>180.206</v>
      </c>
      <c r="G36" s="47">
        <f t="shared" si="1"/>
      </c>
    </row>
    <row r="37" spans="1:8" s="48" customFormat="1" ht="18.75">
      <c r="A37" s="1">
        <v>30000000</v>
      </c>
      <c r="B37" s="10" t="s">
        <v>165</v>
      </c>
      <c r="C37" s="11">
        <f>SUM(C38)</f>
        <v>3000</v>
      </c>
      <c r="D37" s="11">
        <f aca="true" t="shared" si="3" ref="D37:E39">SUM(D38)</f>
        <v>1800</v>
      </c>
      <c r="E37" s="11">
        <f t="shared" si="3"/>
        <v>2091</v>
      </c>
      <c r="F37" s="53">
        <f t="shared" si="0"/>
        <v>69.69999999999999</v>
      </c>
      <c r="G37" s="53">
        <f t="shared" si="1"/>
        <v>116.16666666666666</v>
      </c>
      <c r="H37" s="30"/>
    </row>
    <row r="38" spans="1:7" ht="18.75">
      <c r="A38" s="1">
        <v>31000000</v>
      </c>
      <c r="B38" s="51" t="s">
        <v>246</v>
      </c>
      <c r="C38" s="5">
        <f>SUM(C39)</f>
        <v>3000</v>
      </c>
      <c r="D38" s="5">
        <f t="shared" si="3"/>
        <v>1800</v>
      </c>
      <c r="E38" s="5">
        <f t="shared" si="3"/>
        <v>2091</v>
      </c>
      <c r="F38" s="53">
        <f t="shared" si="0"/>
        <v>69.69999999999999</v>
      </c>
      <c r="G38" s="53">
        <f t="shared" si="1"/>
        <v>116.16666666666666</v>
      </c>
    </row>
    <row r="39" spans="1:7" ht="47.25">
      <c r="A39" s="6">
        <v>31010000</v>
      </c>
      <c r="B39" s="50" t="s">
        <v>187</v>
      </c>
      <c r="C39" s="5">
        <f>SUM(C40)</f>
        <v>3000</v>
      </c>
      <c r="D39" s="5">
        <f t="shared" si="3"/>
        <v>1800</v>
      </c>
      <c r="E39" s="5">
        <f t="shared" si="3"/>
        <v>2091</v>
      </c>
      <c r="F39" s="53">
        <f t="shared" si="0"/>
        <v>69.69999999999999</v>
      </c>
      <c r="G39" s="53">
        <f t="shared" si="1"/>
        <v>116.16666666666666</v>
      </c>
    </row>
    <row r="40" spans="1:7" ht="47.25">
      <c r="A40" s="6">
        <v>31010200</v>
      </c>
      <c r="B40" s="9" t="s">
        <v>188</v>
      </c>
      <c r="C40" s="5">
        <v>3000</v>
      </c>
      <c r="D40" s="5">
        <v>1800</v>
      </c>
      <c r="E40" s="5">
        <v>2091</v>
      </c>
      <c r="F40" s="47">
        <f t="shared" si="0"/>
        <v>69.69999999999999</v>
      </c>
      <c r="G40" s="47">
        <f t="shared" si="1"/>
        <v>116.16666666666666</v>
      </c>
    </row>
    <row r="41" spans="1:8" s="48" customFormat="1" ht="18.75">
      <c r="A41" s="17"/>
      <c r="B41" s="10" t="s">
        <v>166</v>
      </c>
      <c r="C41" s="11">
        <f>C37+C25+C16</f>
        <v>22874736</v>
      </c>
      <c r="D41" s="11">
        <f>D37+D25+D16</f>
        <v>15785866</v>
      </c>
      <c r="E41" s="11">
        <f>E37+E25+E16</f>
        <v>14678418</v>
      </c>
      <c r="F41" s="47">
        <f t="shared" si="0"/>
        <v>64.16868811076115</v>
      </c>
      <c r="G41" s="47">
        <f t="shared" si="1"/>
        <v>92.98455973210466</v>
      </c>
      <c r="H41" s="30"/>
    </row>
    <row r="42" spans="1:8" s="48" customFormat="1" ht="18.75">
      <c r="A42" s="1">
        <v>40000000</v>
      </c>
      <c r="B42" s="10" t="s">
        <v>167</v>
      </c>
      <c r="C42" s="11">
        <f>SUM(C43)</f>
        <v>135137523</v>
      </c>
      <c r="D42" s="11">
        <f>SUM(D43)</f>
        <v>102820461</v>
      </c>
      <c r="E42" s="11">
        <f>SUM(E43)</f>
        <v>97837337</v>
      </c>
      <c r="F42" s="47">
        <f t="shared" si="0"/>
        <v>72.3983500866743</v>
      </c>
      <c r="G42" s="47">
        <f t="shared" si="1"/>
        <v>95.15356773201007</v>
      </c>
      <c r="H42" s="30"/>
    </row>
    <row r="43" spans="1:7" ht="18.75">
      <c r="A43" s="1">
        <v>41000000</v>
      </c>
      <c r="B43" s="51" t="s">
        <v>247</v>
      </c>
      <c r="C43" s="5">
        <f>SUM(C44,C46,C50)</f>
        <v>135137523</v>
      </c>
      <c r="D43" s="5">
        <f>SUM(D44,D46,D50)</f>
        <v>102820461</v>
      </c>
      <c r="E43" s="5">
        <f>SUM(E44,E46,E50)</f>
        <v>97837337</v>
      </c>
      <c r="F43" s="47">
        <f t="shared" si="0"/>
        <v>72.3983500866743</v>
      </c>
      <c r="G43" s="47">
        <f t="shared" si="1"/>
        <v>95.15356773201007</v>
      </c>
    </row>
    <row r="44" spans="1:7" ht="18.75">
      <c r="A44" s="6">
        <v>41010000</v>
      </c>
      <c r="B44" s="50" t="s">
        <v>248</v>
      </c>
      <c r="C44" s="5">
        <f>SUM(C45)</f>
        <v>3786523</v>
      </c>
      <c r="D44" s="5">
        <f>SUM(D45)</f>
        <v>2729065</v>
      </c>
      <c r="E44" s="5">
        <f>SUM(E45)</f>
        <v>2278510</v>
      </c>
      <c r="F44" s="47">
        <f t="shared" si="0"/>
        <v>60.17420203178483</v>
      </c>
      <c r="G44" s="47">
        <f t="shared" si="1"/>
        <v>83.49049949341625</v>
      </c>
    </row>
    <row r="45" spans="1:7" ht="31.5">
      <c r="A45" s="6">
        <v>41010600</v>
      </c>
      <c r="B45" s="9" t="s">
        <v>189</v>
      </c>
      <c r="C45" s="5">
        <v>3786523</v>
      </c>
      <c r="D45" s="5">
        <v>2729065</v>
      </c>
      <c r="E45" s="5">
        <v>2278510</v>
      </c>
      <c r="F45" s="47">
        <f t="shared" si="0"/>
        <v>60.17420203178483</v>
      </c>
      <c r="G45" s="47">
        <f t="shared" si="1"/>
        <v>83.49049949341625</v>
      </c>
    </row>
    <row r="46" spans="1:8" s="48" customFormat="1" ht="18.75">
      <c r="A46" s="6">
        <v>41020000</v>
      </c>
      <c r="B46" s="50" t="s">
        <v>249</v>
      </c>
      <c r="C46" s="5">
        <f>SUM(C47:C49)</f>
        <v>72405300</v>
      </c>
      <c r="D46" s="5">
        <f>SUM(D47:D49)</f>
        <v>55956300</v>
      </c>
      <c r="E46" s="5">
        <f>SUM(E47:E49)</f>
        <v>53401140</v>
      </c>
      <c r="F46" s="47">
        <f t="shared" si="0"/>
        <v>73.753081611429</v>
      </c>
      <c r="G46" s="47">
        <f t="shared" si="1"/>
        <v>95.43365090257933</v>
      </c>
      <c r="H46" s="30"/>
    </row>
    <row r="47" spans="1:8" s="48" customFormat="1" ht="18.75">
      <c r="A47" s="6">
        <v>41020100</v>
      </c>
      <c r="B47" s="9" t="s">
        <v>190</v>
      </c>
      <c r="C47" s="5">
        <v>72220300</v>
      </c>
      <c r="D47" s="5">
        <v>55605000</v>
      </c>
      <c r="E47" s="5">
        <v>53058840</v>
      </c>
      <c r="F47" s="47">
        <f t="shared" si="0"/>
        <v>73.46804153402852</v>
      </c>
      <c r="G47" s="47">
        <f t="shared" si="1"/>
        <v>95.42098732128406</v>
      </c>
      <c r="H47" s="30"/>
    </row>
    <row r="48" spans="1:8" s="48" customFormat="1" ht="18.75">
      <c r="A48" s="6">
        <v>41020600</v>
      </c>
      <c r="B48" s="9" t="s">
        <v>237</v>
      </c>
      <c r="C48" s="5">
        <v>0</v>
      </c>
      <c r="D48" s="5">
        <v>184800</v>
      </c>
      <c r="E48" s="5">
        <v>184800</v>
      </c>
      <c r="F48" s="47"/>
      <c r="G48" s="47"/>
      <c r="H48" s="30"/>
    </row>
    <row r="49" spans="1:8" s="48" customFormat="1" ht="18.75">
      <c r="A49" s="6">
        <v>41020900</v>
      </c>
      <c r="B49" s="9" t="s">
        <v>220</v>
      </c>
      <c r="C49" s="5">
        <v>185000</v>
      </c>
      <c r="D49" s="5">
        <v>166500</v>
      </c>
      <c r="E49" s="5">
        <v>157500</v>
      </c>
      <c r="F49" s="47">
        <f t="shared" si="0"/>
        <v>85.13513513513513</v>
      </c>
      <c r="G49" s="47">
        <f t="shared" si="1"/>
        <v>94.5945945945946</v>
      </c>
      <c r="H49" s="30"/>
    </row>
    <row r="50" spans="1:8" s="55" customFormat="1" ht="19.5">
      <c r="A50" s="6">
        <v>41030000</v>
      </c>
      <c r="B50" s="50" t="s">
        <v>250</v>
      </c>
      <c r="C50" s="5">
        <f>SUM(C51:C56)</f>
        <v>58945700</v>
      </c>
      <c r="D50" s="5">
        <f>SUM(D51:D56)</f>
        <v>44135096</v>
      </c>
      <c r="E50" s="5">
        <f>SUM(E51:E56)</f>
        <v>42157687</v>
      </c>
      <c r="F50" s="47">
        <f t="shared" si="0"/>
        <v>71.51952899024016</v>
      </c>
      <c r="G50" s="47">
        <f t="shared" si="1"/>
        <v>95.51964495557004</v>
      </c>
      <c r="H50" s="54"/>
    </row>
    <row r="51" spans="1:7" ht="43.5" customHeight="1">
      <c r="A51" s="6">
        <v>41030600</v>
      </c>
      <c r="B51" s="56" t="s">
        <v>221</v>
      </c>
      <c r="C51" s="5">
        <v>43482500</v>
      </c>
      <c r="D51" s="5">
        <v>32445000</v>
      </c>
      <c r="E51" s="5">
        <v>31154342</v>
      </c>
      <c r="F51" s="47">
        <f t="shared" si="0"/>
        <v>71.6480009199103</v>
      </c>
      <c r="G51" s="47">
        <f t="shared" si="1"/>
        <v>96.02201263676992</v>
      </c>
    </row>
    <row r="52" spans="1:7" ht="38.25">
      <c r="A52" s="6">
        <v>41030800</v>
      </c>
      <c r="B52" s="56" t="s">
        <v>222</v>
      </c>
      <c r="C52" s="5">
        <v>10002500</v>
      </c>
      <c r="D52" s="5">
        <v>7290500</v>
      </c>
      <c r="E52" s="5">
        <v>6740437</v>
      </c>
      <c r="F52" s="47">
        <f t="shared" si="0"/>
        <v>67.38752311922019</v>
      </c>
      <c r="G52" s="47">
        <f t="shared" si="1"/>
        <v>92.45507166860983</v>
      </c>
    </row>
    <row r="53" spans="1:7" ht="76.5">
      <c r="A53" s="6">
        <v>41030900</v>
      </c>
      <c r="B53" s="56" t="s">
        <v>223</v>
      </c>
      <c r="C53" s="5">
        <v>1191000</v>
      </c>
      <c r="D53" s="5">
        <v>933700</v>
      </c>
      <c r="E53" s="5">
        <v>873667</v>
      </c>
      <c r="F53" s="47">
        <f t="shared" si="0"/>
        <v>73.35575146935348</v>
      </c>
      <c r="G53" s="47">
        <f t="shared" si="1"/>
        <v>93.57041876405697</v>
      </c>
    </row>
    <row r="54" spans="1:7" ht="36.75" customHeight="1">
      <c r="A54" s="6">
        <v>41031000</v>
      </c>
      <c r="B54" s="56" t="s">
        <v>224</v>
      </c>
      <c r="C54" s="13">
        <v>1865200</v>
      </c>
      <c r="D54" s="13">
        <v>1481600</v>
      </c>
      <c r="E54" s="13">
        <v>1544850</v>
      </c>
      <c r="F54" s="47">
        <f t="shared" si="0"/>
        <v>82.82489813424834</v>
      </c>
      <c r="G54" s="47">
        <f t="shared" si="1"/>
        <v>104.26903347732181</v>
      </c>
    </row>
    <row r="55" spans="1:7" ht="18.75">
      <c r="A55" s="6">
        <v>41035000</v>
      </c>
      <c r="B55" s="24" t="s">
        <v>168</v>
      </c>
      <c r="C55" s="5">
        <v>1740300</v>
      </c>
      <c r="D55" s="5">
        <v>1490055</v>
      </c>
      <c r="E55" s="5">
        <v>1472955</v>
      </c>
      <c r="F55" s="47">
        <f t="shared" si="0"/>
        <v>84.63799344940529</v>
      </c>
      <c r="G55" s="47">
        <f t="shared" si="1"/>
        <v>98.85239135468153</v>
      </c>
    </row>
    <row r="56" spans="1:7" ht="38.25">
      <c r="A56" s="6">
        <v>41035800</v>
      </c>
      <c r="B56" s="56" t="s">
        <v>225</v>
      </c>
      <c r="C56" s="5">
        <v>664200</v>
      </c>
      <c r="D56" s="5">
        <v>494241</v>
      </c>
      <c r="E56" s="5">
        <v>371436</v>
      </c>
      <c r="F56" s="47">
        <f t="shared" si="0"/>
        <v>55.9223125564589</v>
      </c>
      <c r="G56" s="47">
        <f t="shared" si="1"/>
        <v>75.15281006634416</v>
      </c>
    </row>
    <row r="57" spans="1:13" s="16" customFormat="1" ht="19.5" thickBot="1">
      <c r="A57" s="1"/>
      <c r="B57" s="10" t="s">
        <v>169</v>
      </c>
      <c r="C57" s="11">
        <f>SUM(C42,C41)</f>
        <v>158012259</v>
      </c>
      <c r="D57" s="11">
        <f>SUM(D42,D41)</f>
        <v>118606327</v>
      </c>
      <c r="E57" s="11">
        <f>SUM(E42,E41)</f>
        <v>112515755</v>
      </c>
      <c r="F57" s="47">
        <f t="shared" si="0"/>
        <v>71.20697831425852</v>
      </c>
      <c r="G57" s="47">
        <f t="shared" si="1"/>
        <v>94.8648844003069</v>
      </c>
      <c r="H57" s="14"/>
      <c r="I57" s="15"/>
      <c r="J57" s="15"/>
      <c r="K57" s="15"/>
      <c r="L57" s="15"/>
      <c r="M57" s="15"/>
    </row>
    <row r="58" spans="1:8" s="46" customFormat="1" ht="20.25">
      <c r="A58" s="40"/>
      <c r="B58" s="41" t="s">
        <v>1</v>
      </c>
      <c r="C58" s="42"/>
      <c r="D58" s="42"/>
      <c r="E58" s="57"/>
      <c r="F58" s="47">
        <f t="shared" si="0"/>
      </c>
      <c r="G58" s="47">
        <f t="shared" si="1"/>
      </c>
      <c r="H58" s="45"/>
    </row>
    <row r="59" spans="1:13" s="48" customFormat="1" ht="18.75">
      <c r="A59" s="17">
        <v>20000000</v>
      </c>
      <c r="B59" s="10" t="s">
        <v>162</v>
      </c>
      <c r="C59" s="11">
        <f>SUM(C60)</f>
        <v>2613684</v>
      </c>
      <c r="D59" s="11">
        <f>SUM(D60)</f>
        <v>2613684</v>
      </c>
      <c r="E59" s="11">
        <f>SUM(E60)</f>
        <v>2689268</v>
      </c>
      <c r="F59" s="47">
        <f t="shared" si="0"/>
        <v>102.89185685798283</v>
      </c>
      <c r="G59" s="47">
        <f t="shared" si="1"/>
        <v>102.89185685798283</v>
      </c>
      <c r="H59" s="14"/>
      <c r="I59" s="15"/>
      <c r="J59" s="15"/>
      <c r="K59" s="15"/>
      <c r="L59" s="15"/>
      <c r="M59" s="15"/>
    </row>
    <row r="60" spans="1:8" s="48" customFormat="1" ht="18.75">
      <c r="A60" s="17">
        <v>25000000</v>
      </c>
      <c r="B60" s="10" t="s">
        <v>170</v>
      </c>
      <c r="C60" s="11">
        <f>SUM(C61:C62)</f>
        <v>2613684</v>
      </c>
      <c r="D60" s="11">
        <f>SUM(D61:D62)</f>
        <v>2613684</v>
      </c>
      <c r="E60" s="11">
        <f>SUM(E61:E62)</f>
        <v>2689268</v>
      </c>
      <c r="F60" s="47">
        <f t="shared" si="0"/>
        <v>102.89185685798283</v>
      </c>
      <c r="G60" s="47">
        <f t="shared" si="1"/>
        <v>102.89185685798283</v>
      </c>
      <c r="H60" s="30"/>
    </row>
    <row r="61" spans="1:7" ht="18.75">
      <c r="A61" s="18">
        <v>25010000</v>
      </c>
      <c r="B61" s="58" t="s">
        <v>191</v>
      </c>
      <c r="C61" s="5">
        <v>1717684</v>
      </c>
      <c r="D61" s="5">
        <v>1717684</v>
      </c>
      <c r="E61" s="5">
        <v>1359324</v>
      </c>
      <c r="F61" s="47">
        <f t="shared" si="0"/>
        <v>79.137024039346</v>
      </c>
      <c r="G61" s="47">
        <f t="shared" si="1"/>
        <v>79.137024039346</v>
      </c>
    </row>
    <row r="62" spans="1:7" ht="18.75">
      <c r="A62" s="18">
        <v>25020000</v>
      </c>
      <c r="B62" s="58" t="s">
        <v>251</v>
      </c>
      <c r="C62" s="5">
        <v>896000</v>
      </c>
      <c r="D62" s="5">
        <v>896000</v>
      </c>
      <c r="E62" s="5">
        <v>1329944</v>
      </c>
      <c r="F62" s="47">
        <f t="shared" si="0"/>
        <v>148.43125</v>
      </c>
      <c r="G62" s="47">
        <f t="shared" si="1"/>
        <v>148.43125</v>
      </c>
    </row>
    <row r="63" spans="1:8" s="48" customFormat="1" ht="18.75">
      <c r="A63" s="1">
        <v>40000000</v>
      </c>
      <c r="B63" s="10" t="s">
        <v>167</v>
      </c>
      <c r="C63" s="11">
        <f>C64</f>
        <v>1227300</v>
      </c>
      <c r="D63" s="11">
        <f>D64</f>
        <v>1626807</v>
      </c>
      <c r="E63" s="11">
        <f>E64</f>
        <v>1375960</v>
      </c>
      <c r="F63" s="47">
        <f t="shared" si="0"/>
        <v>112.11276786441782</v>
      </c>
      <c r="G63" s="47">
        <f t="shared" si="1"/>
        <v>84.58040812462696</v>
      </c>
      <c r="H63" s="30"/>
    </row>
    <row r="64" spans="1:8" s="55" customFormat="1" ht="19.5">
      <c r="A64" s="6">
        <v>41030000</v>
      </c>
      <c r="B64" s="50" t="s">
        <v>250</v>
      </c>
      <c r="C64" s="5">
        <f>SUM(C65:C66)</f>
        <v>1227300</v>
      </c>
      <c r="D64" s="5">
        <f>SUM(D65:D66)</f>
        <v>1626807</v>
      </c>
      <c r="E64" s="5">
        <f>SUM(E65:E66)</f>
        <v>1375960</v>
      </c>
      <c r="F64" s="47">
        <f t="shared" si="0"/>
        <v>112.11276786441782</v>
      </c>
      <c r="G64" s="47">
        <f t="shared" si="1"/>
        <v>84.58040812462696</v>
      </c>
      <c r="H64" s="54"/>
    </row>
    <row r="65" spans="1:7" ht="31.5">
      <c r="A65" s="6">
        <v>41034400</v>
      </c>
      <c r="B65" s="59" t="s">
        <v>204</v>
      </c>
      <c r="C65" s="5">
        <v>1227300</v>
      </c>
      <c r="D65" s="5">
        <v>879900</v>
      </c>
      <c r="E65" s="5">
        <v>668053</v>
      </c>
      <c r="F65" s="47">
        <f t="shared" si="0"/>
        <v>54.432738531736334</v>
      </c>
      <c r="G65" s="47">
        <f t="shared" si="1"/>
        <v>75.92374133424252</v>
      </c>
    </row>
    <row r="66" spans="1:7" ht="18.75">
      <c r="A66" s="6">
        <v>41035000</v>
      </c>
      <c r="B66" s="8" t="s">
        <v>168</v>
      </c>
      <c r="C66" s="5">
        <v>0</v>
      </c>
      <c r="D66" s="5">
        <v>746907</v>
      </c>
      <c r="E66" s="5">
        <v>707907</v>
      </c>
      <c r="F66" s="47"/>
      <c r="G66" s="47"/>
    </row>
    <row r="67" spans="1:8" s="48" customFormat="1" ht="18.75">
      <c r="A67" s="1"/>
      <c r="B67" s="10" t="s">
        <v>171</v>
      </c>
      <c r="C67" s="11">
        <f>C59+C63</f>
        <v>3840984</v>
      </c>
      <c r="D67" s="11">
        <f>D59+D63</f>
        <v>4240491</v>
      </c>
      <c r="E67" s="11">
        <f>E59+E63</f>
        <v>4065228</v>
      </c>
      <c r="F67" s="47">
        <f t="shared" si="0"/>
        <v>105.8381914634375</v>
      </c>
      <c r="G67" s="47">
        <f t="shared" si="1"/>
        <v>95.86691729802044</v>
      </c>
      <c r="H67" s="30"/>
    </row>
    <row r="68" spans="1:8" s="48" customFormat="1" ht="18.75">
      <c r="A68" s="1"/>
      <c r="B68" s="17" t="s">
        <v>172</v>
      </c>
      <c r="C68" s="11">
        <f>SUM(C67,C57)</f>
        <v>161853243</v>
      </c>
      <c r="D68" s="11">
        <f>SUM(D67,D57)</f>
        <v>122846818</v>
      </c>
      <c r="E68" s="11">
        <f>SUM(E67,E57)</f>
        <v>116580983</v>
      </c>
      <c r="F68" s="47">
        <f t="shared" si="0"/>
        <v>72.02882119575447</v>
      </c>
      <c r="G68" s="47">
        <f t="shared" si="1"/>
        <v>94.89947309827757</v>
      </c>
      <c r="H68" s="30"/>
    </row>
    <row r="69" spans="1:2" ht="18.75">
      <c r="A69" s="25"/>
      <c r="B69" s="60"/>
    </row>
    <row r="70" spans="1:2" ht="18.75">
      <c r="A70" s="25"/>
      <c r="B70" s="60"/>
    </row>
    <row r="71" spans="1:2" ht="18.75">
      <c r="A71" s="25"/>
      <c r="B71" s="60"/>
    </row>
    <row r="72" ht="18.75">
      <c r="A72" s="25"/>
    </row>
    <row r="73" ht="18.75">
      <c r="A73" s="25"/>
    </row>
    <row r="74" ht="18.75">
      <c r="A74" s="25"/>
    </row>
    <row r="75" ht="18.75">
      <c r="A75" s="25"/>
    </row>
    <row r="76" ht="18.75">
      <c r="A76" s="25"/>
    </row>
    <row r="77" ht="18.75">
      <c r="A77" s="25"/>
    </row>
    <row r="78" ht="18.75">
      <c r="A78" s="25"/>
    </row>
    <row r="79" ht="18.75">
      <c r="A79" s="25"/>
    </row>
    <row r="80" ht="18.75">
      <c r="A80" s="25"/>
    </row>
    <row r="81" ht="18.75">
      <c r="A81" s="25"/>
    </row>
    <row r="82" ht="18.75">
      <c r="A82" s="25"/>
    </row>
    <row r="83" ht="18.75">
      <c r="A83" s="25"/>
    </row>
    <row r="84" ht="18.75">
      <c r="A84" s="25"/>
    </row>
    <row r="85" ht="18.75">
      <c r="A85" s="25"/>
    </row>
    <row r="86" ht="18.75">
      <c r="A86" s="25"/>
    </row>
    <row r="87" ht="18.75">
      <c r="A87" s="25"/>
    </row>
    <row r="88" ht="18.75">
      <c r="A88" s="25"/>
    </row>
    <row r="89" ht="18.75">
      <c r="A89" s="25"/>
    </row>
    <row r="90" ht="18.75">
      <c r="A90" s="25"/>
    </row>
    <row r="91" ht="18.75">
      <c r="A91" s="25"/>
    </row>
    <row r="92" ht="18.75">
      <c r="A92" s="25"/>
    </row>
    <row r="93" ht="18.75">
      <c r="A93" s="25"/>
    </row>
    <row r="94" ht="18.75">
      <c r="A94" s="25"/>
    </row>
    <row r="95" ht="18.75">
      <c r="A95" s="25"/>
    </row>
    <row r="96" ht="18.75">
      <c r="A96" s="25"/>
    </row>
    <row r="97" ht="18.75">
      <c r="A97" s="25"/>
    </row>
    <row r="98" ht="18.75">
      <c r="A98" s="25"/>
    </row>
    <row r="99" ht="18.75">
      <c r="A99" s="25"/>
    </row>
    <row r="100" ht="18.75">
      <c r="A100" s="25"/>
    </row>
    <row r="101" ht="18.75">
      <c r="A101" s="25"/>
    </row>
    <row r="102" ht="18.75">
      <c r="A102" s="25"/>
    </row>
    <row r="103" ht="18.75">
      <c r="A103" s="25"/>
    </row>
    <row r="104" ht="18.75">
      <c r="A104" s="25"/>
    </row>
    <row r="105" ht="18.75">
      <c r="A105" s="25"/>
    </row>
    <row r="106" ht="18.75">
      <c r="A106" s="25"/>
    </row>
    <row r="107" ht="18.75">
      <c r="A107" s="25"/>
    </row>
    <row r="108" ht="18.75">
      <c r="A108" s="25"/>
    </row>
    <row r="109" ht="18.75">
      <c r="A109" s="25"/>
    </row>
    <row r="110" ht="18.75">
      <c r="A110" s="25"/>
    </row>
    <row r="111" ht="18.75">
      <c r="A111" s="25"/>
    </row>
    <row r="112" ht="18.75">
      <c r="A112" s="25"/>
    </row>
    <row r="113" ht="18.75">
      <c r="A113" s="25"/>
    </row>
    <row r="114" ht="18.75">
      <c r="A114" s="25"/>
    </row>
    <row r="115" ht="18.75">
      <c r="A115" s="25"/>
    </row>
    <row r="116" ht="18.75">
      <c r="A116" s="25"/>
    </row>
    <row r="117" ht="18.75">
      <c r="A117" s="25"/>
    </row>
    <row r="118" ht="18.75">
      <c r="A118" s="25"/>
    </row>
    <row r="119" ht="18.75">
      <c r="A119" s="25"/>
    </row>
    <row r="120" ht="18.75">
      <c r="A120" s="25"/>
    </row>
    <row r="121" ht="18.75">
      <c r="A121" s="25"/>
    </row>
    <row r="122" ht="18.75">
      <c r="A122" s="25"/>
    </row>
    <row r="123" ht="18.75">
      <c r="A123" s="25"/>
    </row>
    <row r="124" ht="18.75">
      <c r="A124" s="25"/>
    </row>
    <row r="125" ht="18.75">
      <c r="A125" s="25"/>
    </row>
    <row r="126" ht="18.75">
      <c r="A126" s="25"/>
    </row>
    <row r="127" ht="18.75">
      <c r="A127" s="25"/>
    </row>
  </sheetData>
  <sheetProtection/>
  <mergeCells count="3">
    <mergeCell ref="B8:D8"/>
    <mergeCell ref="B9:D9"/>
    <mergeCell ref="B10:D10"/>
  </mergeCells>
  <printOptions/>
  <pageMargins left="0.7874015748031497" right="0.17" top="0.3937007874015748" bottom="0.3937007874015748" header="0" footer="0"/>
  <pageSetup fitToHeight="100" horizontalDpi="600" verticalDpi="600" orientation="landscape" paperSize="9" scale="60" r:id="rId1"/>
  <headerFooter alignWithMargins="0">
    <oddFooter>&amp;R&amp;P</oddFooter>
  </headerFooter>
  <rowBreaks count="1" manualBreakCount="1">
    <brk id="36" max="6" man="1"/>
  </rowBreaks>
</worksheet>
</file>

<file path=xl/worksheets/sheet2.xml><?xml version="1.0" encoding="utf-8"?>
<worksheet xmlns="http://schemas.openxmlformats.org/spreadsheetml/2006/main" xmlns:r="http://schemas.openxmlformats.org/officeDocument/2006/relationships">
  <dimension ref="A1:IO151"/>
  <sheetViews>
    <sheetView view="pageBreakPreview" zoomScale="60" zoomScaleNormal="50" workbookViewId="0" topLeftCell="A1">
      <pane ySplit="1" topLeftCell="BM2" activePane="bottomLeft" state="frozen"/>
      <selection pane="topLeft" activeCell="A1" sqref="A1"/>
      <selection pane="bottomLeft" activeCell="A73" sqref="A73"/>
    </sheetView>
  </sheetViews>
  <sheetFormatPr defaultColWidth="9.00390625" defaultRowHeight="12.75"/>
  <cols>
    <col min="1" max="1" width="13.625" style="120" customWidth="1"/>
    <col min="2" max="2" width="113.125" style="123" customWidth="1"/>
    <col min="3" max="7" width="26.625" style="94" customWidth="1"/>
    <col min="8" max="8" width="5.25390625" style="19" customWidth="1"/>
    <col min="9" max="9" width="13.25390625" style="93" bestFit="1" customWidth="1"/>
    <col min="10" max="10" width="15.375" style="93" customWidth="1"/>
    <col min="11" max="249" width="9.125" style="93" customWidth="1"/>
    <col min="250" max="16384" width="9.125" style="94" customWidth="1"/>
  </cols>
  <sheetData>
    <row r="1" spans="1:249" s="64" customFormat="1" ht="31.5" customHeight="1">
      <c r="A1" s="61">
        <v>1</v>
      </c>
      <c r="B1" s="62">
        <v>2</v>
      </c>
      <c r="C1" s="61">
        <v>3</v>
      </c>
      <c r="D1" s="62">
        <v>4</v>
      </c>
      <c r="E1" s="61">
        <v>5</v>
      </c>
      <c r="F1" s="61">
        <v>6</v>
      </c>
      <c r="G1" s="61">
        <v>7</v>
      </c>
      <c r="H1" s="19"/>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row>
    <row r="2" spans="1:249" s="21" customFormat="1" ht="21.75" customHeight="1">
      <c r="A2" s="131" t="s">
        <v>2</v>
      </c>
      <c r="B2" s="132"/>
      <c r="C2" s="132"/>
      <c r="D2" s="132"/>
      <c r="E2" s="132"/>
      <c r="F2" s="132"/>
      <c r="G2" s="133"/>
      <c r="H2" s="19"/>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c r="IK2" s="20"/>
      <c r="IL2" s="20"/>
      <c r="IM2" s="20"/>
      <c r="IN2" s="20"/>
      <c r="IO2" s="20"/>
    </row>
    <row r="3" spans="1:249" s="23" customFormat="1" ht="22.5" customHeight="1">
      <c r="A3" s="134" t="s">
        <v>0</v>
      </c>
      <c r="B3" s="135"/>
      <c r="C3" s="135"/>
      <c r="D3" s="135"/>
      <c r="E3" s="135"/>
      <c r="F3" s="135"/>
      <c r="G3" s="136"/>
      <c r="H3" s="19"/>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row>
    <row r="4" spans="1:249" s="23" customFormat="1" ht="43.5" customHeight="1">
      <c r="A4" s="65" t="s">
        <v>3</v>
      </c>
      <c r="B4" s="66" t="s">
        <v>4</v>
      </c>
      <c r="C4" s="67">
        <v>1091940</v>
      </c>
      <c r="D4" s="68">
        <v>914710.84</v>
      </c>
      <c r="E4" s="68">
        <v>771691.93</v>
      </c>
      <c r="F4" s="69">
        <f>SUM(E4/C4*100)</f>
        <v>70.67164221477371</v>
      </c>
      <c r="G4" s="69">
        <f>SUM(E4/D4*100)</f>
        <v>84.36457689732858</v>
      </c>
      <c r="H4" s="19"/>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row>
    <row r="5" spans="1:249" s="23" customFormat="1" ht="36.75" customHeight="1">
      <c r="A5" s="70" t="s">
        <v>5</v>
      </c>
      <c r="B5" s="71" t="s">
        <v>6</v>
      </c>
      <c r="C5" s="72">
        <f>SUM(C6:C12)</f>
        <v>54710903</v>
      </c>
      <c r="D5" s="72">
        <f>SUM(D6:D12)</f>
        <v>49645764.49999999</v>
      </c>
      <c r="E5" s="72">
        <f>SUM(E6:E12)</f>
        <v>42415281.82999999</v>
      </c>
      <c r="F5" s="73">
        <f aca="true" t="shared" si="0" ref="F5:F58">SUM(E5/C5*100)</f>
        <v>77.52619588457532</v>
      </c>
      <c r="G5" s="73">
        <f aca="true" t="shared" si="1" ref="G5:G68">SUM(E5/D5*100)</f>
        <v>85.43585189427387</v>
      </c>
      <c r="H5" s="19"/>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row>
    <row r="6" spans="1:249" s="23" customFormat="1" ht="36.75" customHeight="1">
      <c r="A6" s="74" t="s">
        <v>7</v>
      </c>
      <c r="B6" s="75" t="s">
        <v>8</v>
      </c>
      <c r="C6" s="76">
        <v>52051580</v>
      </c>
      <c r="D6" s="77">
        <v>47560069.79</v>
      </c>
      <c r="E6" s="77">
        <v>41030325.72</v>
      </c>
      <c r="F6" s="78">
        <f t="shared" si="0"/>
        <v>78.82628292935584</v>
      </c>
      <c r="G6" s="78">
        <f t="shared" si="1"/>
        <v>86.27053303573379</v>
      </c>
      <c r="H6" s="19"/>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row>
    <row r="7" spans="1:249" s="23" customFormat="1" ht="35.25" customHeight="1">
      <c r="A7" s="74" t="s">
        <v>9</v>
      </c>
      <c r="B7" s="75" t="s">
        <v>10</v>
      </c>
      <c r="C7" s="76">
        <v>664200</v>
      </c>
      <c r="D7" s="77">
        <v>459241</v>
      </c>
      <c r="E7" s="77"/>
      <c r="F7" s="78">
        <f t="shared" si="0"/>
        <v>0</v>
      </c>
      <c r="G7" s="78">
        <f t="shared" si="1"/>
        <v>0</v>
      </c>
      <c r="H7" s="19"/>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row>
    <row r="8" spans="1:249" s="23" customFormat="1" ht="38.25" customHeight="1">
      <c r="A8" s="74" t="s">
        <v>11</v>
      </c>
      <c r="B8" s="75" t="s">
        <v>12</v>
      </c>
      <c r="C8" s="76">
        <v>798600</v>
      </c>
      <c r="D8" s="77">
        <v>472338.04</v>
      </c>
      <c r="E8" s="77">
        <v>390934.22</v>
      </c>
      <c r="F8" s="78">
        <f t="shared" si="0"/>
        <v>48.9524442774856</v>
      </c>
      <c r="G8" s="78">
        <f t="shared" si="1"/>
        <v>82.76577088730774</v>
      </c>
      <c r="H8" s="19"/>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row>
    <row r="9" spans="1:249" s="23" customFormat="1" ht="20.25">
      <c r="A9" s="74" t="s">
        <v>13</v>
      </c>
      <c r="B9" s="75" t="s">
        <v>14</v>
      </c>
      <c r="C9" s="76">
        <v>616122</v>
      </c>
      <c r="D9" s="77">
        <v>556848.26</v>
      </c>
      <c r="E9" s="77">
        <v>466044.73</v>
      </c>
      <c r="F9" s="78">
        <f t="shared" si="0"/>
        <v>75.64163104060559</v>
      </c>
      <c r="G9" s="78">
        <f t="shared" si="1"/>
        <v>83.69330811952254</v>
      </c>
      <c r="H9" s="19"/>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row>
    <row r="10" spans="1:249" s="23" customFormat="1" ht="38.25" customHeight="1">
      <c r="A10" s="74" t="s">
        <v>15</v>
      </c>
      <c r="B10" s="75" t="s">
        <v>16</v>
      </c>
      <c r="C10" s="76">
        <v>374519</v>
      </c>
      <c r="D10" s="77">
        <v>399046.05</v>
      </c>
      <c r="E10" s="77">
        <v>357405.51</v>
      </c>
      <c r="F10" s="78">
        <f t="shared" si="0"/>
        <v>95.43054157465977</v>
      </c>
      <c r="G10" s="78">
        <f t="shared" si="1"/>
        <v>89.56497877876501</v>
      </c>
      <c r="H10" s="19"/>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row>
    <row r="11" spans="1:249" s="23" customFormat="1" ht="39.75" customHeight="1">
      <c r="A11" s="74" t="s">
        <v>17</v>
      </c>
      <c r="B11" s="75" t="s">
        <v>18</v>
      </c>
      <c r="C11" s="76">
        <v>185972</v>
      </c>
      <c r="D11" s="77">
        <v>158401.36</v>
      </c>
      <c r="E11" s="77">
        <v>130751.65</v>
      </c>
      <c r="F11" s="78">
        <f t="shared" si="0"/>
        <v>70.30716989654357</v>
      </c>
      <c r="G11" s="78">
        <f t="shared" si="1"/>
        <v>82.54452487024102</v>
      </c>
      <c r="H11" s="19"/>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row>
    <row r="12" spans="1:249" s="23" customFormat="1" ht="58.5" customHeight="1">
      <c r="A12" s="74" t="s">
        <v>19</v>
      </c>
      <c r="B12" s="75" t="s">
        <v>20</v>
      </c>
      <c r="C12" s="76">
        <v>19910</v>
      </c>
      <c r="D12" s="77">
        <v>39820</v>
      </c>
      <c r="E12" s="77">
        <v>39820</v>
      </c>
      <c r="F12" s="78">
        <f t="shared" si="0"/>
        <v>200</v>
      </c>
      <c r="G12" s="78">
        <f t="shared" si="1"/>
        <v>100</v>
      </c>
      <c r="H12" s="19"/>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row>
    <row r="13" spans="1:249" s="23" customFormat="1" ht="40.5" customHeight="1">
      <c r="A13" s="70" t="s">
        <v>21</v>
      </c>
      <c r="B13" s="71" t="s">
        <v>22</v>
      </c>
      <c r="C13" s="72">
        <f>SUM(C14:C19)</f>
        <v>28769475</v>
      </c>
      <c r="D13" s="72">
        <f>SUM(D14:D19)</f>
        <v>28602327</v>
      </c>
      <c r="E13" s="72">
        <f>SUM(E14:E19)</f>
        <v>24402765.62</v>
      </c>
      <c r="F13" s="73">
        <f t="shared" si="0"/>
        <v>84.82172726474849</v>
      </c>
      <c r="G13" s="73">
        <f t="shared" si="1"/>
        <v>85.31741357967132</v>
      </c>
      <c r="H13" s="19"/>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row>
    <row r="14" spans="1:249" s="23" customFormat="1" ht="34.5" customHeight="1">
      <c r="A14" s="74" t="s">
        <v>23</v>
      </c>
      <c r="B14" s="75" t="s">
        <v>24</v>
      </c>
      <c r="C14" s="76">
        <v>21680035</v>
      </c>
      <c r="D14" s="77">
        <v>22109535</v>
      </c>
      <c r="E14" s="77">
        <v>19256542.35</v>
      </c>
      <c r="F14" s="78">
        <f t="shared" si="0"/>
        <v>88.82154641355515</v>
      </c>
      <c r="G14" s="78">
        <f t="shared" si="1"/>
        <v>87.09609835756383</v>
      </c>
      <c r="H14" s="19"/>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row>
    <row r="15" spans="1:249" s="23" customFormat="1" ht="39" customHeight="1">
      <c r="A15" s="74" t="s">
        <v>174</v>
      </c>
      <c r="B15" s="75" t="s">
        <v>176</v>
      </c>
      <c r="C15" s="76">
        <v>2904220</v>
      </c>
      <c r="D15" s="77">
        <v>2739831</v>
      </c>
      <c r="E15" s="77">
        <v>2381737.94</v>
      </c>
      <c r="F15" s="78">
        <f t="shared" si="0"/>
        <v>82.00955643856182</v>
      </c>
      <c r="G15" s="78">
        <f t="shared" si="1"/>
        <v>86.93010408306205</v>
      </c>
      <c r="H15" s="19"/>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row>
    <row r="16" spans="1:249" s="23" customFormat="1" ht="37.5" customHeight="1">
      <c r="A16" s="74" t="s">
        <v>175</v>
      </c>
      <c r="B16" s="75" t="s">
        <v>177</v>
      </c>
      <c r="C16" s="76">
        <v>2970490</v>
      </c>
      <c r="D16" s="77">
        <v>2667132</v>
      </c>
      <c r="E16" s="77">
        <v>2257667.81</v>
      </c>
      <c r="F16" s="78">
        <f t="shared" si="0"/>
        <v>76.00321192799842</v>
      </c>
      <c r="G16" s="78">
        <f t="shared" si="1"/>
        <v>84.64777183881414</v>
      </c>
      <c r="H16" s="19"/>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row>
    <row r="17" spans="1:249" s="23" customFormat="1" ht="40.5" customHeight="1">
      <c r="A17" s="74" t="s">
        <v>25</v>
      </c>
      <c r="B17" s="75" t="s">
        <v>26</v>
      </c>
      <c r="C17" s="76">
        <v>25000</v>
      </c>
      <c r="D17" s="77">
        <v>25000</v>
      </c>
      <c r="E17" s="77">
        <v>23000</v>
      </c>
      <c r="F17" s="78">
        <f t="shared" si="0"/>
        <v>92</v>
      </c>
      <c r="G17" s="78">
        <f t="shared" si="1"/>
        <v>92</v>
      </c>
      <c r="H17" s="19"/>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row>
    <row r="18" spans="1:249" s="23" customFormat="1" ht="62.25" customHeight="1">
      <c r="A18" s="74" t="s">
        <v>210</v>
      </c>
      <c r="B18" s="75" t="s">
        <v>211</v>
      </c>
      <c r="C18" s="76">
        <v>556030</v>
      </c>
      <c r="D18" s="77">
        <v>585629</v>
      </c>
      <c r="E18" s="77">
        <v>483817.52</v>
      </c>
      <c r="F18" s="78">
        <f t="shared" si="0"/>
        <v>87.0128446306854</v>
      </c>
      <c r="G18" s="78">
        <f t="shared" si="1"/>
        <v>82.61502077253688</v>
      </c>
      <c r="H18" s="19"/>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row>
    <row r="19" spans="1:249" s="23" customFormat="1" ht="55.5" customHeight="1">
      <c r="A19" s="74" t="s">
        <v>27</v>
      </c>
      <c r="B19" s="75" t="s">
        <v>238</v>
      </c>
      <c r="C19" s="76">
        <v>633700</v>
      </c>
      <c r="D19" s="77">
        <v>475200</v>
      </c>
      <c r="E19" s="77"/>
      <c r="F19" s="78">
        <f t="shared" si="0"/>
        <v>0</v>
      </c>
      <c r="G19" s="78">
        <f t="shared" si="1"/>
        <v>0</v>
      </c>
      <c r="H19" s="19"/>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row>
    <row r="20" spans="1:249" s="23" customFormat="1" ht="27.75" customHeight="1">
      <c r="A20" s="70" t="s">
        <v>28</v>
      </c>
      <c r="B20" s="71" t="s">
        <v>29</v>
      </c>
      <c r="C20" s="72">
        <f>SUM(C21:C58)</f>
        <v>60940400</v>
      </c>
      <c r="D20" s="72">
        <f>SUM(D21:D58)</f>
        <v>45776564.63999999</v>
      </c>
      <c r="E20" s="72">
        <f>SUM(E21:E58)</f>
        <v>3663174.66</v>
      </c>
      <c r="F20" s="73">
        <f t="shared" si="0"/>
        <v>6.0110774789794625</v>
      </c>
      <c r="G20" s="73">
        <f t="shared" si="1"/>
        <v>8.00229263337748</v>
      </c>
      <c r="H20" s="19"/>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row>
    <row r="21" spans="1:249" s="23" customFormat="1" ht="72.75" customHeight="1">
      <c r="A21" s="74" t="s">
        <v>30</v>
      </c>
      <c r="B21" s="79" t="s">
        <v>31</v>
      </c>
      <c r="C21" s="76">
        <v>5410000</v>
      </c>
      <c r="D21" s="77">
        <v>3693830</v>
      </c>
      <c r="E21" s="77"/>
      <c r="F21" s="78">
        <f t="shared" si="0"/>
        <v>0</v>
      </c>
      <c r="G21" s="78">
        <f t="shared" si="1"/>
        <v>0</v>
      </c>
      <c r="H21" s="19"/>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row>
    <row r="22" spans="1:249" s="23" customFormat="1" ht="70.5" customHeight="1">
      <c r="A22" s="80" t="s">
        <v>32</v>
      </c>
      <c r="B22" s="81" t="s">
        <v>33</v>
      </c>
      <c r="C22" s="76">
        <v>611700</v>
      </c>
      <c r="D22" s="82">
        <v>552065.16</v>
      </c>
      <c r="E22" s="82"/>
      <c r="F22" s="78">
        <f t="shared" si="0"/>
        <v>0</v>
      </c>
      <c r="G22" s="78">
        <f t="shared" si="1"/>
        <v>0</v>
      </c>
      <c r="H22" s="19"/>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row>
    <row r="23" spans="1:249" s="84" customFormat="1" ht="72" customHeight="1">
      <c r="A23" s="74" t="s">
        <v>34</v>
      </c>
      <c r="B23" s="83" t="s">
        <v>35</v>
      </c>
      <c r="C23" s="76">
        <v>140000</v>
      </c>
      <c r="D23" s="77">
        <v>58448</v>
      </c>
      <c r="E23" s="77"/>
      <c r="F23" s="78">
        <f t="shared" si="0"/>
        <v>0</v>
      </c>
      <c r="G23" s="78">
        <f t="shared" si="1"/>
        <v>0</v>
      </c>
      <c r="H23" s="19"/>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row>
    <row r="24" spans="1:249" s="84" customFormat="1" ht="309.75" customHeight="1">
      <c r="A24" s="74" t="s">
        <v>36</v>
      </c>
      <c r="B24" s="85" t="s">
        <v>37</v>
      </c>
      <c r="C24" s="86">
        <v>341400</v>
      </c>
      <c r="D24" s="77">
        <v>258870</v>
      </c>
      <c r="E24" s="77"/>
      <c r="F24" s="78">
        <f t="shared" si="0"/>
        <v>0</v>
      </c>
      <c r="G24" s="78">
        <f t="shared" si="1"/>
        <v>0</v>
      </c>
      <c r="H24" s="19"/>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row>
    <row r="25" spans="1:249" s="23" customFormat="1" ht="100.5" customHeight="1">
      <c r="A25" s="87" t="s">
        <v>38</v>
      </c>
      <c r="B25" s="88" t="s">
        <v>39</v>
      </c>
      <c r="C25" s="86">
        <v>1900</v>
      </c>
      <c r="D25" s="89">
        <v>3538.96</v>
      </c>
      <c r="E25" s="89"/>
      <c r="F25" s="78">
        <f t="shared" si="0"/>
        <v>0</v>
      </c>
      <c r="G25" s="78">
        <f t="shared" si="1"/>
        <v>0</v>
      </c>
      <c r="H25" s="19"/>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row>
    <row r="26" spans="1:249" s="23" customFormat="1" ht="60.75" customHeight="1">
      <c r="A26" s="80" t="s">
        <v>40</v>
      </c>
      <c r="B26" s="81" t="s">
        <v>41</v>
      </c>
      <c r="C26" s="76">
        <v>833500</v>
      </c>
      <c r="D26" s="82">
        <v>569350</v>
      </c>
      <c r="E26" s="82"/>
      <c r="F26" s="78">
        <f t="shared" si="0"/>
        <v>0</v>
      </c>
      <c r="G26" s="78">
        <f t="shared" si="1"/>
        <v>0</v>
      </c>
      <c r="H26" s="19"/>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row>
    <row r="27" spans="1:249" s="23" customFormat="1" ht="57.75" customHeight="1">
      <c r="A27" s="74" t="s">
        <v>42</v>
      </c>
      <c r="B27" s="83" t="s">
        <v>43</v>
      </c>
      <c r="C27" s="76">
        <v>578900</v>
      </c>
      <c r="D27" s="77">
        <v>517240</v>
      </c>
      <c r="E27" s="77"/>
      <c r="F27" s="78">
        <f t="shared" si="0"/>
        <v>0</v>
      </c>
      <c r="G27" s="78">
        <f t="shared" si="1"/>
        <v>0</v>
      </c>
      <c r="H27" s="19"/>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row>
    <row r="28" spans="1:249" s="23" customFormat="1" ht="41.25" customHeight="1">
      <c r="A28" s="80" t="s">
        <v>44</v>
      </c>
      <c r="B28" s="81" t="s">
        <v>45</v>
      </c>
      <c r="C28" s="76">
        <v>22500</v>
      </c>
      <c r="D28" s="82">
        <v>16870</v>
      </c>
      <c r="E28" s="82"/>
      <c r="F28" s="78">
        <f t="shared" si="0"/>
        <v>0</v>
      </c>
      <c r="G28" s="78">
        <f t="shared" si="1"/>
        <v>0</v>
      </c>
      <c r="H28" s="19"/>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row>
    <row r="29" spans="1:249" s="23" customFormat="1" ht="153" customHeight="1">
      <c r="A29" s="74" t="s">
        <v>46</v>
      </c>
      <c r="B29" s="85" t="s">
        <v>47</v>
      </c>
      <c r="C29" s="86">
        <v>608500</v>
      </c>
      <c r="D29" s="77">
        <v>508000</v>
      </c>
      <c r="E29" s="77"/>
      <c r="F29" s="78">
        <f t="shared" si="0"/>
        <v>0</v>
      </c>
      <c r="G29" s="78">
        <f t="shared" si="1"/>
        <v>0</v>
      </c>
      <c r="H29" s="90">
        <v>3</v>
      </c>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row>
    <row r="30" spans="1:249" s="23" customFormat="1" ht="135" customHeight="1">
      <c r="A30" s="74" t="s">
        <v>48</v>
      </c>
      <c r="B30" s="85" t="s">
        <v>49</v>
      </c>
      <c r="C30" s="86">
        <v>66100</v>
      </c>
      <c r="D30" s="77">
        <v>49545.42</v>
      </c>
      <c r="E30" s="77">
        <v>49545.42</v>
      </c>
      <c r="F30" s="78">
        <f t="shared" si="0"/>
        <v>74.95524962178517</v>
      </c>
      <c r="G30" s="78">
        <f t="shared" si="1"/>
        <v>100</v>
      </c>
      <c r="H30" s="19"/>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row>
    <row r="31" spans="1:249" s="23" customFormat="1" ht="38.25" customHeight="1">
      <c r="A31" s="87" t="s">
        <v>50</v>
      </c>
      <c r="B31" s="91" t="s">
        <v>51</v>
      </c>
      <c r="C31" s="76">
        <v>337800</v>
      </c>
      <c r="D31" s="89">
        <v>253350</v>
      </c>
      <c r="E31" s="89"/>
      <c r="F31" s="78">
        <f t="shared" si="0"/>
        <v>0</v>
      </c>
      <c r="G31" s="78">
        <f t="shared" si="1"/>
        <v>0</v>
      </c>
      <c r="H31" s="19"/>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row>
    <row r="32" spans="1:249" s="23" customFormat="1" ht="24.75" customHeight="1">
      <c r="A32" s="87" t="s">
        <v>52</v>
      </c>
      <c r="B32" s="91" t="s">
        <v>53</v>
      </c>
      <c r="C32" s="76">
        <v>199500</v>
      </c>
      <c r="D32" s="89">
        <v>166100</v>
      </c>
      <c r="E32" s="89"/>
      <c r="F32" s="78">
        <f t="shared" si="0"/>
        <v>0</v>
      </c>
      <c r="G32" s="78">
        <f t="shared" si="1"/>
        <v>0</v>
      </c>
      <c r="H32" s="19"/>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c r="HU32" s="22"/>
      <c r="HV32" s="22"/>
      <c r="HW32" s="22"/>
      <c r="HX32" s="22"/>
      <c r="HY32" s="22"/>
      <c r="HZ32" s="22"/>
      <c r="IA32" s="22"/>
      <c r="IB32" s="22"/>
      <c r="IC32" s="22"/>
      <c r="ID32" s="22"/>
      <c r="IE32" s="22"/>
      <c r="IF32" s="22"/>
      <c r="IG32" s="22"/>
      <c r="IH32" s="22"/>
      <c r="II32" s="22"/>
      <c r="IJ32" s="22"/>
      <c r="IK32" s="22"/>
      <c r="IL32" s="22"/>
      <c r="IM32" s="22"/>
      <c r="IN32" s="22"/>
      <c r="IO32" s="22"/>
    </row>
    <row r="33" spans="1:249" s="23" customFormat="1" ht="24.75" customHeight="1">
      <c r="A33" s="87" t="s">
        <v>54</v>
      </c>
      <c r="B33" s="91" t="s">
        <v>55</v>
      </c>
      <c r="C33" s="76">
        <v>325000</v>
      </c>
      <c r="D33" s="89">
        <v>304235</v>
      </c>
      <c r="E33" s="89"/>
      <c r="F33" s="78">
        <f t="shared" si="0"/>
        <v>0</v>
      </c>
      <c r="G33" s="78">
        <f t="shared" si="1"/>
        <v>0</v>
      </c>
      <c r="H33" s="19"/>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c r="HM33" s="22"/>
      <c r="HN33" s="22"/>
      <c r="HO33" s="22"/>
      <c r="HP33" s="22"/>
      <c r="HQ33" s="22"/>
      <c r="HR33" s="22"/>
      <c r="HS33" s="22"/>
      <c r="HT33" s="22"/>
      <c r="HU33" s="22"/>
      <c r="HV33" s="22"/>
      <c r="HW33" s="22"/>
      <c r="HX33" s="22"/>
      <c r="HY33" s="22"/>
      <c r="HZ33" s="22"/>
      <c r="IA33" s="22"/>
      <c r="IB33" s="22"/>
      <c r="IC33" s="22"/>
      <c r="ID33" s="22"/>
      <c r="IE33" s="22"/>
      <c r="IF33" s="22"/>
      <c r="IG33" s="22"/>
      <c r="IH33" s="22"/>
      <c r="II33" s="22"/>
      <c r="IJ33" s="22"/>
      <c r="IK33" s="22"/>
      <c r="IL33" s="22"/>
      <c r="IM33" s="22"/>
      <c r="IN33" s="22"/>
      <c r="IO33" s="22"/>
    </row>
    <row r="34" spans="1:249" s="23" customFormat="1" ht="24.75" customHeight="1">
      <c r="A34" s="87" t="s">
        <v>56</v>
      </c>
      <c r="B34" s="91" t="s">
        <v>57</v>
      </c>
      <c r="C34" s="76">
        <v>59000</v>
      </c>
      <c r="D34" s="89">
        <v>41820.81</v>
      </c>
      <c r="E34" s="89"/>
      <c r="F34" s="78">
        <f t="shared" si="0"/>
        <v>0</v>
      </c>
      <c r="G34" s="78">
        <f t="shared" si="1"/>
        <v>0</v>
      </c>
      <c r="H34" s="19"/>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c r="IK34" s="22"/>
      <c r="IL34" s="22"/>
      <c r="IM34" s="22"/>
      <c r="IN34" s="22"/>
      <c r="IO34" s="22"/>
    </row>
    <row r="35" spans="1:249" s="23" customFormat="1" ht="24.75" customHeight="1">
      <c r="A35" s="87" t="s">
        <v>58</v>
      </c>
      <c r="B35" s="88" t="s">
        <v>59</v>
      </c>
      <c r="C35" s="76">
        <v>452500</v>
      </c>
      <c r="D35" s="89">
        <v>336600</v>
      </c>
      <c r="E35" s="89"/>
      <c r="F35" s="78">
        <f t="shared" si="0"/>
        <v>0</v>
      </c>
      <c r="G35" s="78">
        <f t="shared" si="1"/>
        <v>0</v>
      </c>
      <c r="H35" s="19"/>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row>
    <row r="36" spans="1:249" s="23" customFormat="1" ht="24.75" customHeight="1">
      <c r="A36" s="87" t="s">
        <v>60</v>
      </c>
      <c r="B36" s="88" t="s">
        <v>61</v>
      </c>
      <c r="C36" s="76">
        <v>7820000</v>
      </c>
      <c r="D36" s="89">
        <v>5349132.2</v>
      </c>
      <c r="E36" s="89"/>
      <c r="F36" s="78">
        <f t="shared" si="0"/>
        <v>0</v>
      </c>
      <c r="G36" s="78">
        <f t="shared" si="1"/>
        <v>0</v>
      </c>
      <c r="H36" s="19"/>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c r="IL36" s="22"/>
      <c r="IM36" s="22"/>
      <c r="IN36" s="22"/>
      <c r="IO36" s="22"/>
    </row>
    <row r="37" spans="1:249" s="23" customFormat="1" ht="24.75" customHeight="1">
      <c r="A37" s="87" t="s">
        <v>62</v>
      </c>
      <c r="B37" s="88" t="s">
        <v>63</v>
      </c>
      <c r="C37" s="76">
        <v>16200000</v>
      </c>
      <c r="D37" s="89">
        <v>12790737.1</v>
      </c>
      <c r="E37" s="89"/>
      <c r="F37" s="78">
        <f t="shared" si="0"/>
        <v>0</v>
      </c>
      <c r="G37" s="78">
        <f t="shared" si="1"/>
        <v>0</v>
      </c>
      <c r="H37" s="19"/>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c r="IK37" s="22"/>
      <c r="IL37" s="22"/>
      <c r="IM37" s="22"/>
      <c r="IN37" s="22"/>
      <c r="IO37" s="22"/>
    </row>
    <row r="38" spans="1:249" s="23" customFormat="1" ht="24.75" customHeight="1">
      <c r="A38" s="87" t="s">
        <v>64</v>
      </c>
      <c r="B38" s="88" t="s">
        <v>65</v>
      </c>
      <c r="C38" s="76">
        <v>3024000</v>
      </c>
      <c r="D38" s="89">
        <v>1783418.45</v>
      </c>
      <c r="E38" s="89"/>
      <c r="F38" s="78">
        <f t="shared" si="0"/>
        <v>0</v>
      </c>
      <c r="G38" s="78">
        <f t="shared" si="1"/>
        <v>0</v>
      </c>
      <c r="H38" s="19"/>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row>
    <row r="39" spans="1:249" s="23" customFormat="1" ht="24.75" customHeight="1">
      <c r="A39" s="87" t="s">
        <v>66</v>
      </c>
      <c r="B39" s="88" t="s">
        <v>67</v>
      </c>
      <c r="C39" s="76">
        <v>4370000</v>
      </c>
      <c r="D39" s="89">
        <v>3146550.41</v>
      </c>
      <c r="E39" s="89"/>
      <c r="F39" s="78">
        <f t="shared" si="0"/>
        <v>0</v>
      </c>
      <c r="G39" s="78">
        <f t="shared" si="1"/>
        <v>0</v>
      </c>
      <c r="H39" s="19"/>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row>
    <row r="40" spans="1:249" s="23" customFormat="1" ht="19.5" customHeight="1">
      <c r="A40" s="87" t="s">
        <v>68</v>
      </c>
      <c r="B40" s="88" t="s">
        <v>69</v>
      </c>
      <c r="C40" s="76">
        <v>1080000</v>
      </c>
      <c r="D40" s="89">
        <v>781295.99</v>
      </c>
      <c r="E40" s="89"/>
      <c r="F40" s="78">
        <f t="shared" si="0"/>
        <v>0</v>
      </c>
      <c r="G40" s="78">
        <f t="shared" si="1"/>
        <v>0</v>
      </c>
      <c r="H40" s="19"/>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row>
    <row r="41" spans="1:249" s="23" customFormat="1" ht="19.5" customHeight="1">
      <c r="A41" s="87" t="s">
        <v>70</v>
      </c>
      <c r="B41" s="88" t="s">
        <v>71</v>
      </c>
      <c r="C41" s="76">
        <v>100000</v>
      </c>
      <c r="D41" s="89">
        <v>30239.19</v>
      </c>
      <c r="E41" s="89"/>
      <c r="F41" s="78">
        <f t="shared" si="0"/>
        <v>0</v>
      </c>
      <c r="G41" s="78">
        <f t="shared" si="1"/>
        <v>0</v>
      </c>
      <c r="H41" s="19"/>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2"/>
      <c r="IJ41" s="22"/>
      <c r="IK41" s="22"/>
      <c r="IL41" s="22"/>
      <c r="IM41" s="22"/>
      <c r="IN41" s="22"/>
      <c r="IO41" s="22"/>
    </row>
    <row r="42" spans="1:249" s="23" customFormat="1" ht="19.5" customHeight="1">
      <c r="A42" s="87" t="s">
        <v>72</v>
      </c>
      <c r="B42" s="88" t="s">
        <v>73</v>
      </c>
      <c r="C42" s="76">
        <v>3540000</v>
      </c>
      <c r="D42" s="89">
        <v>3055626.66</v>
      </c>
      <c r="E42" s="89"/>
      <c r="F42" s="78">
        <f t="shared" si="0"/>
        <v>0</v>
      </c>
      <c r="G42" s="78">
        <f t="shared" si="1"/>
        <v>0</v>
      </c>
      <c r="H42" s="19"/>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c r="FS42" s="22"/>
      <c r="FT42" s="22"/>
      <c r="FU42" s="22"/>
      <c r="FV42" s="22"/>
      <c r="FW42" s="22"/>
      <c r="FX42" s="22"/>
      <c r="FY42" s="22"/>
      <c r="FZ42" s="22"/>
      <c r="GA42" s="22"/>
      <c r="GB42" s="22"/>
      <c r="GC42" s="22"/>
      <c r="GD42" s="22"/>
      <c r="GE42" s="22"/>
      <c r="GF42" s="22"/>
      <c r="GG42" s="22"/>
      <c r="GH42" s="22"/>
      <c r="GI42" s="22"/>
      <c r="GJ42" s="22"/>
      <c r="GK42" s="22"/>
      <c r="GL42" s="22"/>
      <c r="GM42" s="22"/>
      <c r="GN42" s="22"/>
      <c r="GO42" s="22"/>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2"/>
      <c r="IJ42" s="22"/>
      <c r="IK42" s="22"/>
      <c r="IL42" s="22"/>
      <c r="IM42" s="22"/>
      <c r="IN42" s="22"/>
      <c r="IO42" s="22"/>
    </row>
    <row r="43" spans="1:249" s="23" customFormat="1" ht="52.5" customHeight="1">
      <c r="A43" s="87" t="s">
        <v>74</v>
      </c>
      <c r="B43" s="88" t="s">
        <v>75</v>
      </c>
      <c r="C43" s="76">
        <v>2484100</v>
      </c>
      <c r="D43" s="89">
        <v>1956215</v>
      </c>
      <c r="E43" s="89"/>
      <c r="F43" s="78">
        <f t="shared" si="0"/>
        <v>0</v>
      </c>
      <c r="G43" s="78">
        <f t="shared" si="1"/>
        <v>0</v>
      </c>
      <c r="H43" s="19"/>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row>
    <row r="44" spans="1:249" s="23" customFormat="1" ht="56.25" customHeight="1">
      <c r="A44" s="87" t="s">
        <v>76</v>
      </c>
      <c r="B44" s="88" t="s">
        <v>77</v>
      </c>
      <c r="C44" s="76">
        <v>541900</v>
      </c>
      <c r="D44" s="89">
        <v>374673.97</v>
      </c>
      <c r="E44" s="89"/>
      <c r="F44" s="78">
        <f t="shared" si="0"/>
        <v>0</v>
      </c>
      <c r="G44" s="78">
        <f t="shared" si="1"/>
        <v>0</v>
      </c>
      <c r="H44" s="19"/>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row>
    <row r="45" spans="1:249" s="23" customFormat="1" ht="36.75" customHeight="1">
      <c r="A45" s="87" t="s">
        <v>212</v>
      </c>
      <c r="B45" s="88" t="s">
        <v>213</v>
      </c>
      <c r="C45" s="76">
        <v>5700</v>
      </c>
      <c r="D45" s="89">
        <v>5965.68</v>
      </c>
      <c r="E45" s="89"/>
      <c r="F45" s="78">
        <f t="shared" si="0"/>
        <v>0</v>
      </c>
      <c r="G45" s="78">
        <f t="shared" si="1"/>
        <v>0</v>
      </c>
      <c r="H45" s="19"/>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row>
    <row r="46" spans="1:249" s="23" customFormat="1" ht="24.75" customHeight="1">
      <c r="A46" s="87" t="s">
        <v>78</v>
      </c>
      <c r="B46" s="88" t="s">
        <v>79</v>
      </c>
      <c r="C46" s="76">
        <v>30000</v>
      </c>
      <c r="D46" s="89">
        <v>26955</v>
      </c>
      <c r="E46" s="89">
        <v>20490.9</v>
      </c>
      <c r="F46" s="78">
        <f t="shared" si="0"/>
        <v>68.303</v>
      </c>
      <c r="G46" s="78">
        <f t="shared" si="1"/>
        <v>76.01892042292711</v>
      </c>
      <c r="H46" s="19"/>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row>
    <row r="47" spans="1:249" s="23" customFormat="1" ht="24.75" customHeight="1">
      <c r="A47" s="87" t="s">
        <v>80</v>
      </c>
      <c r="B47" s="88" t="s">
        <v>81</v>
      </c>
      <c r="C47" s="76">
        <v>51600</v>
      </c>
      <c r="D47" s="89">
        <v>8305</v>
      </c>
      <c r="E47" s="89"/>
      <c r="F47" s="78">
        <f t="shared" si="0"/>
        <v>0</v>
      </c>
      <c r="G47" s="78">
        <f t="shared" si="1"/>
        <v>0</v>
      </c>
      <c r="H47" s="19"/>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row>
    <row r="48" spans="1:249" s="23" customFormat="1" ht="24.75" customHeight="1">
      <c r="A48" s="87" t="s">
        <v>82</v>
      </c>
      <c r="B48" s="88" t="s">
        <v>83</v>
      </c>
      <c r="C48" s="76">
        <v>27000</v>
      </c>
      <c r="D48" s="89">
        <v>20518.64</v>
      </c>
      <c r="E48" s="89">
        <v>16468.64</v>
      </c>
      <c r="F48" s="78">
        <f t="shared" si="0"/>
        <v>60.99496296296296</v>
      </c>
      <c r="G48" s="78">
        <f t="shared" si="1"/>
        <v>80.26184971323636</v>
      </c>
      <c r="H48" s="19"/>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row>
    <row r="49" spans="1:249" s="23" customFormat="1" ht="24.75" customHeight="1">
      <c r="A49" s="87" t="s">
        <v>84</v>
      </c>
      <c r="B49" s="88" t="s">
        <v>85</v>
      </c>
      <c r="C49" s="76">
        <v>767300</v>
      </c>
      <c r="D49" s="89">
        <v>720315</v>
      </c>
      <c r="E49" s="89">
        <v>658817.03</v>
      </c>
      <c r="F49" s="78">
        <f t="shared" si="0"/>
        <v>85.86172683435423</v>
      </c>
      <c r="G49" s="78">
        <f t="shared" si="1"/>
        <v>91.46235049943428</v>
      </c>
      <c r="H49" s="19"/>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row>
    <row r="50" spans="1:249" s="23" customFormat="1" ht="24.75" customHeight="1">
      <c r="A50" s="87" t="s">
        <v>86</v>
      </c>
      <c r="B50" s="88" t="s">
        <v>87</v>
      </c>
      <c r="C50" s="76">
        <v>1900</v>
      </c>
      <c r="D50" s="89">
        <v>1430</v>
      </c>
      <c r="E50" s="89">
        <v>925</v>
      </c>
      <c r="F50" s="78">
        <f t="shared" si="0"/>
        <v>48.68421052631579</v>
      </c>
      <c r="G50" s="78">
        <f t="shared" si="1"/>
        <v>64.6853146853147</v>
      </c>
      <c r="H50" s="19"/>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row>
    <row r="51" spans="1:249" s="23" customFormat="1" ht="26.25" customHeight="1">
      <c r="A51" s="87" t="s">
        <v>88</v>
      </c>
      <c r="B51" s="88" t="s">
        <v>89</v>
      </c>
      <c r="C51" s="76">
        <v>6000</v>
      </c>
      <c r="D51" s="89">
        <v>3200</v>
      </c>
      <c r="E51" s="89">
        <v>2300</v>
      </c>
      <c r="F51" s="78">
        <f t="shared" si="0"/>
        <v>38.333333333333336</v>
      </c>
      <c r="G51" s="78">
        <f t="shared" si="1"/>
        <v>71.875</v>
      </c>
      <c r="H51" s="19"/>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row>
    <row r="52" spans="1:249" s="23" customFormat="1" ht="24.75" customHeight="1">
      <c r="A52" s="87" t="s">
        <v>90</v>
      </c>
      <c r="B52" s="88" t="s">
        <v>91</v>
      </c>
      <c r="C52" s="76">
        <v>1900</v>
      </c>
      <c r="D52" s="89">
        <v>140</v>
      </c>
      <c r="E52" s="89">
        <v>140</v>
      </c>
      <c r="F52" s="78">
        <f t="shared" si="0"/>
        <v>7.368421052631578</v>
      </c>
      <c r="G52" s="78">
        <f t="shared" si="1"/>
        <v>100</v>
      </c>
      <c r="H52" s="19"/>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row>
    <row r="53" spans="1:249" s="23" customFormat="1" ht="23.25" customHeight="1">
      <c r="A53" s="87" t="s">
        <v>92</v>
      </c>
      <c r="B53" s="88" t="s">
        <v>93</v>
      </c>
      <c r="C53" s="76">
        <v>5000</v>
      </c>
      <c r="D53" s="89">
        <v>120</v>
      </c>
      <c r="E53" s="89"/>
      <c r="F53" s="78">
        <f t="shared" si="0"/>
        <v>0</v>
      </c>
      <c r="G53" s="78">
        <f t="shared" si="1"/>
        <v>0</v>
      </c>
      <c r="H53" s="19"/>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row>
    <row r="54" spans="1:249" s="23" customFormat="1" ht="84" customHeight="1">
      <c r="A54" s="87" t="s">
        <v>226</v>
      </c>
      <c r="B54" s="88" t="s">
        <v>229</v>
      </c>
      <c r="C54" s="76"/>
      <c r="D54" s="89">
        <v>88893</v>
      </c>
      <c r="E54" s="89">
        <v>88893</v>
      </c>
      <c r="F54" s="78">
        <v>0</v>
      </c>
      <c r="G54" s="78">
        <f t="shared" si="1"/>
        <v>100</v>
      </c>
      <c r="H54" s="19"/>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2"/>
      <c r="FL54" s="22"/>
      <c r="FM54" s="22"/>
      <c r="FN54" s="22"/>
      <c r="FO54" s="22"/>
      <c r="FP54" s="22"/>
      <c r="FQ54" s="22"/>
      <c r="FR54" s="22"/>
      <c r="FS54" s="22"/>
      <c r="FT54" s="22"/>
      <c r="FU54" s="22"/>
      <c r="FV54" s="22"/>
      <c r="FW54" s="22"/>
      <c r="FX54" s="22"/>
      <c r="FY54" s="22"/>
      <c r="FZ54" s="22"/>
      <c r="GA54" s="22"/>
      <c r="GB54" s="22"/>
      <c r="GC54" s="22"/>
      <c r="GD54" s="22"/>
      <c r="GE54" s="22"/>
      <c r="GF54" s="22"/>
      <c r="GG54" s="22"/>
      <c r="GH54" s="22"/>
      <c r="GI54" s="22"/>
      <c r="GJ54" s="22"/>
      <c r="GK54" s="22"/>
      <c r="GL54" s="22"/>
      <c r="GM54" s="22"/>
      <c r="GN54" s="22"/>
      <c r="GO54" s="22"/>
      <c r="GP54" s="22"/>
      <c r="GQ54" s="22"/>
      <c r="GR54" s="22"/>
      <c r="GS54" s="22"/>
      <c r="GT54" s="22"/>
      <c r="GU54" s="22"/>
      <c r="GV54" s="22"/>
      <c r="GW54" s="22"/>
      <c r="GX54" s="22"/>
      <c r="GY54" s="22"/>
      <c r="GZ54" s="22"/>
      <c r="HA54" s="22"/>
      <c r="HB54" s="22"/>
      <c r="HC54" s="22"/>
      <c r="HD54" s="22"/>
      <c r="HE54" s="22"/>
      <c r="HF54" s="22"/>
      <c r="HG54" s="22"/>
      <c r="HH54" s="22"/>
      <c r="HI54" s="22"/>
      <c r="HJ54" s="22"/>
      <c r="HK54" s="22"/>
      <c r="HL54" s="22"/>
      <c r="HM54" s="22"/>
      <c r="HN54" s="22"/>
      <c r="HO54" s="22"/>
      <c r="HP54" s="22"/>
      <c r="HQ54" s="22"/>
      <c r="HR54" s="22"/>
      <c r="HS54" s="22"/>
      <c r="HT54" s="22"/>
      <c r="HU54" s="22"/>
      <c r="HV54" s="22"/>
      <c r="HW54" s="22"/>
      <c r="HX54" s="22"/>
      <c r="HY54" s="22"/>
      <c r="HZ54" s="22"/>
      <c r="IA54" s="22"/>
      <c r="IB54" s="22"/>
      <c r="IC54" s="22"/>
      <c r="ID54" s="22"/>
      <c r="IE54" s="22"/>
      <c r="IF54" s="22"/>
      <c r="IG54" s="22"/>
      <c r="IH54" s="22"/>
      <c r="II54" s="22"/>
      <c r="IJ54" s="22"/>
      <c r="IK54" s="22"/>
      <c r="IL54" s="22"/>
      <c r="IM54" s="22"/>
      <c r="IN54" s="22"/>
      <c r="IO54" s="22"/>
    </row>
    <row r="55" spans="1:249" s="23" customFormat="1" ht="36.75" customHeight="1">
      <c r="A55" s="87" t="s">
        <v>94</v>
      </c>
      <c r="B55" s="88" t="s">
        <v>95</v>
      </c>
      <c r="C55" s="76">
        <v>3727000</v>
      </c>
      <c r="D55" s="89">
        <v>2800635</v>
      </c>
      <c r="E55" s="89">
        <v>2516604.84</v>
      </c>
      <c r="F55" s="78">
        <f t="shared" si="0"/>
        <v>67.52360719077005</v>
      </c>
      <c r="G55" s="78">
        <f t="shared" si="1"/>
        <v>89.85836569206626</v>
      </c>
      <c r="H55" s="19"/>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2"/>
      <c r="FD55" s="22"/>
      <c r="FE55" s="22"/>
      <c r="FF55" s="22"/>
      <c r="FG55" s="22"/>
      <c r="FH55" s="22"/>
      <c r="FI55" s="22"/>
      <c r="FJ55" s="22"/>
      <c r="FK55" s="22"/>
      <c r="FL55" s="22"/>
      <c r="FM55" s="22"/>
      <c r="FN55" s="22"/>
      <c r="FO55" s="22"/>
      <c r="FP55" s="22"/>
      <c r="FQ55" s="22"/>
      <c r="FR55" s="22"/>
      <c r="FS55" s="22"/>
      <c r="FT55" s="22"/>
      <c r="FU55" s="22"/>
      <c r="FV55" s="22"/>
      <c r="FW55" s="22"/>
      <c r="FX55" s="22"/>
      <c r="FY55" s="22"/>
      <c r="FZ55" s="22"/>
      <c r="GA55" s="22"/>
      <c r="GB55" s="22"/>
      <c r="GC55" s="22"/>
      <c r="GD55" s="22"/>
      <c r="GE55" s="22"/>
      <c r="GF55" s="22"/>
      <c r="GG55" s="22"/>
      <c r="GH55" s="22"/>
      <c r="GI55" s="22"/>
      <c r="GJ55" s="22"/>
      <c r="GK55" s="22"/>
      <c r="GL55" s="22"/>
      <c r="GM55" s="22"/>
      <c r="GN55" s="22"/>
      <c r="GO55" s="22"/>
      <c r="GP55" s="22"/>
      <c r="GQ55" s="22"/>
      <c r="GR55" s="22"/>
      <c r="GS55" s="22"/>
      <c r="GT55" s="22"/>
      <c r="GU55" s="22"/>
      <c r="GV55" s="22"/>
      <c r="GW55" s="22"/>
      <c r="GX55" s="22"/>
      <c r="GY55" s="22"/>
      <c r="GZ55" s="22"/>
      <c r="HA55" s="22"/>
      <c r="HB55" s="22"/>
      <c r="HC55" s="22"/>
      <c r="HD55" s="22"/>
      <c r="HE55" s="22"/>
      <c r="HF55" s="22"/>
      <c r="HG55" s="22"/>
      <c r="HH55" s="22"/>
      <c r="HI55" s="22"/>
      <c r="HJ55" s="22"/>
      <c r="HK55" s="22"/>
      <c r="HL55" s="22"/>
      <c r="HM55" s="22"/>
      <c r="HN55" s="22"/>
      <c r="HO55" s="22"/>
      <c r="HP55" s="22"/>
      <c r="HQ55" s="22"/>
      <c r="HR55" s="22"/>
      <c r="HS55" s="22"/>
      <c r="HT55" s="22"/>
      <c r="HU55" s="22"/>
      <c r="HV55" s="22"/>
      <c r="HW55" s="22"/>
      <c r="HX55" s="22"/>
      <c r="HY55" s="22"/>
      <c r="HZ55" s="22"/>
      <c r="IA55" s="22"/>
      <c r="IB55" s="22"/>
      <c r="IC55" s="22"/>
      <c r="ID55" s="22"/>
      <c r="IE55" s="22"/>
      <c r="IF55" s="22"/>
      <c r="IG55" s="22"/>
      <c r="IH55" s="22"/>
      <c r="II55" s="22"/>
      <c r="IJ55" s="22"/>
      <c r="IK55" s="22"/>
      <c r="IL55" s="22"/>
      <c r="IM55" s="22"/>
      <c r="IN55" s="22"/>
      <c r="IO55" s="22"/>
    </row>
    <row r="56" spans="1:249" s="23" customFormat="1" ht="82.5" customHeight="1">
      <c r="A56" s="87" t="s">
        <v>178</v>
      </c>
      <c r="B56" s="88" t="s">
        <v>179</v>
      </c>
      <c r="C56" s="76">
        <v>212700</v>
      </c>
      <c r="D56" s="89">
        <v>283700</v>
      </c>
      <c r="E56" s="89">
        <v>265700</v>
      </c>
      <c r="F56" s="78">
        <f t="shared" si="0"/>
        <v>124.91772449459333</v>
      </c>
      <c r="G56" s="78">
        <f t="shared" si="1"/>
        <v>93.65526965103983</v>
      </c>
      <c r="H56" s="19"/>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c r="FU56" s="22"/>
      <c r="FV56" s="22"/>
      <c r="FW56" s="22"/>
      <c r="FX56" s="22"/>
      <c r="FY56" s="22"/>
      <c r="FZ56" s="22"/>
      <c r="GA56" s="22"/>
      <c r="GB56" s="22"/>
      <c r="GC56" s="22"/>
      <c r="GD56" s="22"/>
      <c r="GE56" s="22"/>
      <c r="GF56" s="22"/>
      <c r="GG56" s="22"/>
      <c r="GH56" s="22"/>
      <c r="GI56" s="22"/>
      <c r="GJ56" s="22"/>
      <c r="GK56" s="22"/>
      <c r="GL56" s="22"/>
      <c r="GM56" s="22"/>
      <c r="GN56" s="22"/>
      <c r="GO56" s="22"/>
      <c r="GP56" s="22"/>
      <c r="GQ56" s="22"/>
      <c r="GR56" s="22"/>
      <c r="GS56" s="22"/>
      <c r="GT56" s="22"/>
      <c r="GU56" s="22"/>
      <c r="GV56" s="22"/>
      <c r="GW56" s="22"/>
      <c r="GX56" s="22"/>
      <c r="GY56" s="22"/>
      <c r="GZ56" s="22"/>
      <c r="HA56" s="22"/>
      <c r="HB56" s="22"/>
      <c r="HC56" s="22"/>
      <c r="HD56" s="22"/>
      <c r="HE56" s="22"/>
      <c r="HF56" s="22"/>
      <c r="HG56" s="22"/>
      <c r="HH56" s="22"/>
      <c r="HI56" s="22"/>
      <c r="HJ56" s="22"/>
      <c r="HK56" s="22"/>
      <c r="HL56" s="22"/>
      <c r="HM56" s="22"/>
      <c r="HN56" s="22"/>
      <c r="HO56" s="22"/>
      <c r="HP56" s="22"/>
      <c r="HQ56" s="22"/>
      <c r="HR56" s="22"/>
      <c r="HS56" s="22"/>
      <c r="HT56" s="22"/>
      <c r="HU56" s="22"/>
      <c r="HV56" s="22"/>
      <c r="HW56" s="22"/>
      <c r="HX56" s="22"/>
      <c r="HY56" s="22"/>
      <c r="HZ56" s="22"/>
      <c r="IA56" s="22"/>
      <c r="IB56" s="22"/>
      <c r="IC56" s="22"/>
      <c r="ID56" s="22"/>
      <c r="IE56" s="22"/>
      <c r="IF56" s="22"/>
      <c r="IG56" s="22"/>
      <c r="IH56" s="22"/>
      <c r="II56" s="22"/>
      <c r="IJ56" s="22"/>
      <c r="IK56" s="22"/>
      <c r="IL56" s="22"/>
      <c r="IM56" s="22"/>
      <c r="IN56" s="22"/>
      <c r="IO56" s="22"/>
    </row>
    <row r="57" spans="1:249" s="23" customFormat="1" ht="40.5" customHeight="1">
      <c r="A57" s="87" t="s">
        <v>96</v>
      </c>
      <c r="B57" s="88" t="s">
        <v>97</v>
      </c>
      <c r="C57" s="76">
        <v>60000</v>
      </c>
      <c r="D57" s="89">
        <v>47235</v>
      </c>
      <c r="E57" s="89">
        <v>43289.83</v>
      </c>
      <c r="F57" s="78">
        <f t="shared" si="0"/>
        <v>72.14971666666668</v>
      </c>
      <c r="G57" s="78">
        <f t="shared" si="1"/>
        <v>91.64778236477188</v>
      </c>
      <c r="H57" s="19"/>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row>
    <row r="58" spans="1:249" s="23" customFormat="1" ht="42.75" customHeight="1">
      <c r="A58" s="74" t="s">
        <v>98</v>
      </c>
      <c r="B58" s="83" t="s">
        <v>99</v>
      </c>
      <c r="C58" s="76">
        <v>6896000</v>
      </c>
      <c r="D58" s="77">
        <v>5171400</v>
      </c>
      <c r="E58" s="77"/>
      <c r="F58" s="78">
        <f t="shared" si="0"/>
        <v>0</v>
      </c>
      <c r="G58" s="78">
        <f t="shared" si="1"/>
        <v>0</v>
      </c>
      <c r="H58" s="19"/>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c r="DW58" s="22"/>
      <c r="DX58" s="22"/>
      <c r="DY58" s="22"/>
      <c r="DZ58" s="22"/>
      <c r="EA58" s="22"/>
      <c r="EB58" s="22"/>
      <c r="EC58" s="22"/>
      <c r="ED58" s="22"/>
      <c r="EE58" s="22"/>
      <c r="EF58" s="22"/>
      <c r="EG58" s="22"/>
      <c r="EH58" s="22"/>
      <c r="EI58" s="22"/>
      <c r="EJ58" s="22"/>
      <c r="EK58" s="22"/>
      <c r="EL58" s="22"/>
      <c r="EM58" s="22"/>
      <c r="EN58" s="22"/>
      <c r="EO58" s="22"/>
      <c r="EP58" s="22"/>
      <c r="EQ58" s="22"/>
      <c r="ER58" s="22"/>
      <c r="ES58" s="22"/>
      <c r="ET58" s="22"/>
      <c r="EU58" s="22"/>
      <c r="EV58" s="22"/>
      <c r="EW58" s="22"/>
      <c r="EX58" s="22"/>
      <c r="EY58" s="22"/>
      <c r="EZ58" s="22"/>
      <c r="FA58" s="22"/>
      <c r="FB58" s="22"/>
      <c r="FC58" s="22"/>
      <c r="FD58" s="22"/>
      <c r="FE58" s="22"/>
      <c r="FF58" s="22"/>
      <c r="FG58" s="22"/>
      <c r="FH58" s="22"/>
      <c r="FI58" s="22"/>
      <c r="FJ58" s="22"/>
      <c r="FK58" s="22"/>
      <c r="FL58" s="22"/>
      <c r="FM58" s="22"/>
      <c r="FN58" s="22"/>
      <c r="FO58" s="22"/>
      <c r="FP58" s="22"/>
      <c r="FQ58" s="22"/>
      <c r="FR58" s="22"/>
      <c r="FS58" s="22"/>
      <c r="FT58" s="22"/>
      <c r="FU58" s="22"/>
      <c r="FV58" s="22"/>
      <c r="FW58" s="22"/>
      <c r="FX58" s="22"/>
      <c r="FY58" s="22"/>
      <c r="FZ58" s="22"/>
      <c r="GA58" s="22"/>
      <c r="GB58" s="22"/>
      <c r="GC58" s="22"/>
      <c r="GD58" s="22"/>
      <c r="GE58" s="22"/>
      <c r="GF58" s="22"/>
      <c r="GG58" s="22"/>
      <c r="GH58" s="22"/>
      <c r="GI58" s="22"/>
      <c r="GJ58" s="22"/>
      <c r="GK58" s="22"/>
      <c r="GL58" s="22"/>
      <c r="GM58" s="22"/>
      <c r="GN58" s="22"/>
      <c r="GO58" s="22"/>
      <c r="GP58" s="22"/>
      <c r="GQ58" s="22"/>
      <c r="GR58" s="22"/>
      <c r="GS58" s="22"/>
      <c r="GT58" s="22"/>
      <c r="GU58" s="22"/>
      <c r="GV58" s="22"/>
      <c r="GW58" s="22"/>
      <c r="GX58" s="22"/>
      <c r="GY58" s="22"/>
      <c r="GZ58" s="22"/>
      <c r="HA58" s="22"/>
      <c r="HB58" s="22"/>
      <c r="HC58" s="22"/>
      <c r="HD58" s="22"/>
      <c r="HE58" s="22"/>
      <c r="HF58" s="22"/>
      <c r="HG58" s="22"/>
      <c r="HH58" s="22"/>
      <c r="HI58" s="22"/>
      <c r="HJ58" s="22"/>
      <c r="HK58" s="22"/>
      <c r="HL58" s="22"/>
      <c r="HM58" s="22"/>
      <c r="HN58" s="22"/>
      <c r="HO58" s="22"/>
      <c r="HP58" s="22"/>
      <c r="HQ58" s="22"/>
      <c r="HR58" s="22"/>
      <c r="HS58" s="22"/>
      <c r="HT58" s="22"/>
      <c r="HU58" s="22"/>
      <c r="HV58" s="22"/>
      <c r="HW58" s="22"/>
      <c r="HX58" s="22"/>
      <c r="HY58" s="22"/>
      <c r="HZ58" s="22"/>
      <c r="IA58" s="22"/>
      <c r="IB58" s="22"/>
      <c r="IC58" s="22"/>
      <c r="ID58" s="22"/>
      <c r="IE58" s="22"/>
      <c r="IF58" s="22"/>
      <c r="IG58" s="22"/>
      <c r="IH58" s="22"/>
      <c r="II58" s="22"/>
      <c r="IJ58" s="22"/>
      <c r="IK58" s="22"/>
      <c r="IL58" s="22"/>
      <c r="IM58" s="22"/>
      <c r="IN58" s="22"/>
      <c r="IO58" s="22"/>
    </row>
    <row r="59" spans="1:7" ht="30" customHeight="1">
      <c r="A59" s="70" t="s">
        <v>100</v>
      </c>
      <c r="B59" s="92" t="s">
        <v>101</v>
      </c>
      <c r="C59" s="72">
        <f>C60</f>
        <v>10000</v>
      </c>
      <c r="D59" s="72">
        <f>D60</f>
        <v>22500</v>
      </c>
      <c r="E59" s="72">
        <f>E60</f>
        <v>22500</v>
      </c>
      <c r="F59" s="73">
        <f>SUM(E59/C58*100)</f>
        <v>0.32627610208816704</v>
      </c>
      <c r="G59" s="73">
        <f t="shared" si="1"/>
        <v>100</v>
      </c>
    </row>
    <row r="60" spans="1:7" ht="34.5" customHeight="1">
      <c r="A60" s="74" t="s">
        <v>102</v>
      </c>
      <c r="B60" s="79" t="s">
        <v>103</v>
      </c>
      <c r="C60" s="76">
        <v>10000</v>
      </c>
      <c r="D60" s="77">
        <v>22500</v>
      </c>
      <c r="E60" s="77">
        <v>22500</v>
      </c>
      <c r="F60" s="78">
        <f>SUM(E60/C60*100)</f>
        <v>225</v>
      </c>
      <c r="G60" s="78">
        <f>SUM(E60/D60*100)</f>
        <v>100</v>
      </c>
    </row>
    <row r="61" spans="1:249" s="23" customFormat="1" ht="39.75" customHeight="1">
      <c r="A61" s="95">
        <v>110000</v>
      </c>
      <c r="B61" s="71" t="s">
        <v>104</v>
      </c>
      <c r="C61" s="72">
        <f>SUM(C62:C67)</f>
        <v>5235510</v>
      </c>
      <c r="D61" s="72">
        <f>SUM(D62:D67)</f>
        <v>4418846</v>
      </c>
      <c r="E61" s="72">
        <f>SUM(E62:E67)</f>
        <v>3896631.7300000004</v>
      </c>
      <c r="F61" s="73">
        <f aca="true" t="shared" si="2" ref="F61:F93">SUM(E61/C61*100)</f>
        <v>74.42697521349402</v>
      </c>
      <c r="G61" s="73">
        <f t="shared" si="1"/>
        <v>88.18211202653363</v>
      </c>
      <c r="H61" s="19"/>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c r="DR61" s="22"/>
      <c r="DS61" s="22"/>
      <c r="DT61" s="22"/>
      <c r="DU61" s="22"/>
      <c r="DV61" s="22"/>
      <c r="DW61" s="22"/>
      <c r="DX61" s="22"/>
      <c r="DY61" s="22"/>
      <c r="DZ61" s="22"/>
      <c r="EA61" s="22"/>
      <c r="EB61" s="22"/>
      <c r="EC61" s="22"/>
      <c r="ED61" s="22"/>
      <c r="EE61" s="22"/>
      <c r="EF61" s="22"/>
      <c r="EG61" s="22"/>
      <c r="EH61" s="22"/>
      <c r="EI61" s="22"/>
      <c r="EJ61" s="22"/>
      <c r="EK61" s="22"/>
      <c r="EL61" s="22"/>
      <c r="EM61" s="22"/>
      <c r="EN61" s="22"/>
      <c r="EO61" s="22"/>
      <c r="EP61" s="22"/>
      <c r="EQ61" s="22"/>
      <c r="ER61" s="22"/>
      <c r="ES61" s="22"/>
      <c r="ET61" s="22"/>
      <c r="EU61" s="22"/>
      <c r="EV61" s="22"/>
      <c r="EW61" s="22"/>
      <c r="EX61" s="22"/>
      <c r="EY61" s="22"/>
      <c r="EZ61" s="22"/>
      <c r="FA61" s="22"/>
      <c r="FB61" s="22"/>
      <c r="FC61" s="22"/>
      <c r="FD61" s="22"/>
      <c r="FE61" s="22"/>
      <c r="FF61" s="22"/>
      <c r="FG61" s="22"/>
      <c r="FH61" s="22"/>
      <c r="FI61" s="22"/>
      <c r="FJ61" s="22"/>
      <c r="FK61" s="22"/>
      <c r="FL61" s="22"/>
      <c r="FM61" s="22"/>
      <c r="FN61" s="22"/>
      <c r="FO61" s="22"/>
      <c r="FP61" s="22"/>
      <c r="FQ61" s="22"/>
      <c r="FR61" s="22"/>
      <c r="FS61" s="22"/>
      <c r="FT61" s="22"/>
      <c r="FU61" s="22"/>
      <c r="FV61" s="22"/>
      <c r="FW61" s="22"/>
      <c r="FX61" s="22"/>
      <c r="FY61" s="22"/>
      <c r="FZ61" s="22"/>
      <c r="GA61" s="22"/>
      <c r="GB61" s="22"/>
      <c r="GC61" s="22"/>
      <c r="GD61" s="22"/>
      <c r="GE61" s="22"/>
      <c r="GF61" s="22"/>
      <c r="GG61" s="22"/>
      <c r="GH61" s="22"/>
      <c r="GI61" s="22"/>
      <c r="GJ61" s="22"/>
      <c r="GK61" s="22"/>
      <c r="GL61" s="22"/>
      <c r="GM61" s="22"/>
      <c r="GN61" s="22"/>
      <c r="GO61" s="22"/>
      <c r="GP61" s="22"/>
      <c r="GQ61" s="22"/>
      <c r="GR61" s="22"/>
      <c r="GS61" s="22"/>
      <c r="GT61" s="22"/>
      <c r="GU61" s="22"/>
      <c r="GV61" s="22"/>
      <c r="GW61" s="22"/>
      <c r="GX61" s="22"/>
      <c r="GY61" s="22"/>
      <c r="GZ61" s="22"/>
      <c r="HA61" s="22"/>
      <c r="HB61" s="22"/>
      <c r="HC61" s="22"/>
      <c r="HD61" s="22"/>
      <c r="HE61" s="22"/>
      <c r="HF61" s="22"/>
      <c r="HG61" s="22"/>
      <c r="HH61" s="22"/>
      <c r="HI61" s="22"/>
      <c r="HJ61" s="22"/>
      <c r="HK61" s="22"/>
      <c r="HL61" s="22"/>
      <c r="HM61" s="22"/>
      <c r="HN61" s="22"/>
      <c r="HO61" s="22"/>
      <c r="HP61" s="22"/>
      <c r="HQ61" s="22"/>
      <c r="HR61" s="22"/>
      <c r="HS61" s="22"/>
      <c r="HT61" s="22"/>
      <c r="HU61" s="22"/>
      <c r="HV61" s="22"/>
      <c r="HW61" s="22"/>
      <c r="HX61" s="22"/>
      <c r="HY61" s="22"/>
      <c r="HZ61" s="22"/>
      <c r="IA61" s="22"/>
      <c r="IB61" s="22"/>
      <c r="IC61" s="22"/>
      <c r="ID61" s="22"/>
      <c r="IE61" s="22"/>
      <c r="IF61" s="22"/>
      <c r="IG61" s="22"/>
      <c r="IH61" s="22"/>
      <c r="II61" s="22"/>
      <c r="IJ61" s="22"/>
      <c r="IK61" s="22"/>
      <c r="IL61" s="22"/>
      <c r="IM61" s="22"/>
      <c r="IN61" s="22"/>
      <c r="IO61" s="22"/>
    </row>
    <row r="62" spans="1:249" s="23" customFormat="1" ht="39" customHeight="1">
      <c r="A62" s="96">
        <v>110103</v>
      </c>
      <c r="B62" s="75" t="s">
        <v>105</v>
      </c>
      <c r="C62" s="76">
        <v>65000</v>
      </c>
      <c r="D62" s="77">
        <v>64720</v>
      </c>
      <c r="E62" s="77">
        <v>55848.25</v>
      </c>
      <c r="F62" s="78">
        <f t="shared" si="2"/>
        <v>85.92038461538462</v>
      </c>
      <c r="G62" s="78">
        <f t="shared" si="1"/>
        <v>86.2921044499382</v>
      </c>
      <c r="H62" s="19"/>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c r="DX62" s="22"/>
      <c r="DY62" s="22"/>
      <c r="DZ62" s="22"/>
      <c r="EA62" s="22"/>
      <c r="EB62" s="22"/>
      <c r="EC62" s="22"/>
      <c r="ED62" s="22"/>
      <c r="EE62" s="22"/>
      <c r="EF62" s="22"/>
      <c r="EG62" s="22"/>
      <c r="EH62" s="22"/>
      <c r="EI62" s="22"/>
      <c r="EJ62" s="22"/>
      <c r="EK62" s="22"/>
      <c r="EL62" s="22"/>
      <c r="EM62" s="22"/>
      <c r="EN62" s="22"/>
      <c r="EO62" s="22"/>
      <c r="EP62" s="22"/>
      <c r="EQ62" s="22"/>
      <c r="ER62" s="22"/>
      <c r="ES62" s="22"/>
      <c r="ET62" s="22"/>
      <c r="EU62" s="22"/>
      <c r="EV62" s="22"/>
      <c r="EW62" s="22"/>
      <c r="EX62" s="22"/>
      <c r="EY62" s="22"/>
      <c r="EZ62" s="22"/>
      <c r="FA62" s="22"/>
      <c r="FB62" s="22"/>
      <c r="FC62" s="22"/>
      <c r="FD62" s="22"/>
      <c r="FE62" s="22"/>
      <c r="FF62" s="22"/>
      <c r="FG62" s="22"/>
      <c r="FH62" s="22"/>
      <c r="FI62" s="22"/>
      <c r="FJ62" s="22"/>
      <c r="FK62" s="22"/>
      <c r="FL62" s="22"/>
      <c r="FM62" s="22"/>
      <c r="FN62" s="22"/>
      <c r="FO62" s="22"/>
      <c r="FP62" s="22"/>
      <c r="FQ62" s="22"/>
      <c r="FR62" s="22"/>
      <c r="FS62" s="22"/>
      <c r="FT62" s="22"/>
      <c r="FU62" s="22"/>
      <c r="FV62" s="22"/>
      <c r="FW62" s="22"/>
      <c r="FX62" s="22"/>
      <c r="FY62" s="22"/>
      <c r="FZ62" s="22"/>
      <c r="GA62" s="22"/>
      <c r="GB62" s="22"/>
      <c r="GC62" s="22"/>
      <c r="GD62" s="22"/>
      <c r="GE62" s="22"/>
      <c r="GF62" s="22"/>
      <c r="GG62" s="22"/>
      <c r="GH62" s="22"/>
      <c r="GI62" s="22"/>
      <c r="GJ62" s="22"/>
      <c r="GK62" s="22"/>
      <c r="GL62" s="22"/>
      <c r="GM62" s="22"/>
      <c r="GN62" s="22"/>
      <c r="GO62" s="22"/>
      <c r="GP62" s="22"/>
      <c r="GQ62" s="22"/>
      <c r="GR62" s="22"/>
      <c r="GS62" s="22"/>
      <c r="GT62" s="22"/>
      <c r="GU62" s="22"/>
      <c r="GV62" s="22"/>
      <c r="GW62" s="22"/>
      <c r="GX62" s="22"/>
      <c r="GY62" s="22"/>
      <c r="GZ62" s="22"/>
      <c r="HA62" s="22"/>
      <c r="HB62" s="22"/>
      <c r="HC62" s="22"/>
      <c r="HD62" s="22"/>
      <c r="HE62" s="22"/>
      <c r="HF62" s="22"/>
      <c r="HG62" s="22"/>
      <c r="HH62" s="22"/>
      <c r="HI62" s="22"/>
      <c r="HJ62" s="22"/>
      <c r="HK62" s="22"/>
      <c r="HL62" s="22"/>
      <c r="HM62" s="22"/>
      <c r="HN62" s="22"/>
      <c r="HO62" s="22"/>
      <c r="HP62" s="22"/>
      <c r="HQ62" s="22"/>
      <c r="HR62" s="22"/>
      <c r="HS62" s="22"/>
      <c r="HT62" s="22"/>
      <c r="HU62" s="22"/>
      <c r="HV62" s="22"/>
      <c r="HW62" s="22"/>
      <c r="HX62" s="22"/>
      <c r="HY62" s="22"/>
      <c r="HZ62" s="22"/>
      <c r="IA62" s="22"/>
      <c r="IB62" s="22"/>
      <c r="IC62" s="22"/>
      <c r="ID62" s="22"/>
      <c r="IE62" s="22"/>
      <c r="IF62" s="22"/>
      <c r="IG62" s="22"/>
      <c r="IH62" s="22"/>
      <c r="II62" s="22"/>
      <c r="IJ62" s="22"/>
      <c r="IK62" s="22"/>
      <c r="IL62" s="22"/>
      <c r="IM62" s="22"/>
      <c r="IN62" s="22"/>
      <c r="IO62" s="22"/>
    </row>
    <row r="63" spans="1:249" s="23" customFormat="1" ht="38.25" customHeight="1">
      <c r="A63" s="96">
        <v>110201</v>
      </c>
      <c r="B63" s="75" t="s">
        <v>106</v>
      </c>
      <c r="C63" s="76">
        <v>2911480</v>
      </c>
      <c r="D63" s="77">
        <v>2391195</v>
      </c>
      <c r="E63" s="77">
        <v>2125663.82</v>
      </c>
      <c r="F63" s="78">
        <f t="shared" si="2"/>
        <v>73.00973456798604</v>
      </c>
      <c r="G63" s="78">
        <f t="shared" si="1"/>
        <v>88.89546105608282</v>
      </c>
      <c r="H63" s="19"/>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22"/>
      <c r="DT63" s="22"/>
      <c r="DU63" s="22"/>
      <c r="DV63" s="22"/>
      <c r="DW63" s="22"/>
      <c r="DX63" s="22"/>
      <c r="DY63" s="22"/>
      <c r="DZ63" s="22"/>
      <c r="EA63" s="22"/>
      <c r="EB63" s="22"/>
      <c r="EC63" s="22"/>
      <c r="ED63" s="22"/>
      <c r="EE63" s="22"/>
      <c r="EF63" s="22"/>
      <c r="EG63" s="22"/>
      <c r="EH63" s="22"/>
      <c r="EI63" s="22"/>
      <c r="EJ63" s="22"/>
      <c r="EK63" s="22"/>
      <c r="EL63" s="22"/>
      <c r="EM63" s="22"/>
      <c r="EN63" s="22"/>
      <c r="EO63" s="22"/>
      <c r="EP63" s="22"/>
      <c r="EQ63" s="22"/>
      <c r="ER63" s="22"/>
      <c r="ES63" s="22"/>
      <c r="ET63" s="22"/>
      <c r="EU63" s="22"/>
      <c r="EV63" s="22"/>
      <c r="EW63" s="22"/>
      <c r="EX63" s="22"/>
      <c r="EY63" s="22"/>
      <c r="EZ63" s="22"/>
      <c r="FA63" s="22"/>
      <c r="FB63" s="22"/>
      <c r="FC63" s="22"/>
      <c r="FD63" s="22"/>
      <c r="FE63" s="22"/>
      <c r="FF63" s="22"/>
      <c r="FG63" s="22"/>
      <c r="FH63" s="22"/>
      <c r="FI63" s="22"/>
      <c r="FJ63" s="22"/>
      <c r="FK63" s="22"/>
      <c r="FL63" s="22"/>
      <c r="FM63" s="22"/>
      <c r="FN63" s="22"/>
      <c r="FO63" s="22"/>
      <c r="FP63" s="22"/>
      <c r="FQ63" s="22"/>
      <c r="FR63" s="22"/>
      <c r="FS63" s="22"/>
      <c r="FT63" s="22"/>
      <c r="FU63" s="22"/>
      <c r="FV63" s="22"/>
      <c r="FW63" s="22"/>
      <c r="FX63" s="22"/>
      <c r="FY63" s="22"/>
      <c r="FZ63" s="22"/>
      <c r="GA63" s="22"/>
      <c r="GB63" s="22"/>
      <c r="GC63" s="22"/>
      <c r="GD63" s="22"/>
      <c r="GE63" s="22"/>
      <c r="GF63" s="22"/>
      <c r="GG63" s="22"/>
      <c r="GH63" s="22"/>
      <c r="GI63" s="22"/>
      <c r="GJ63" s="22"/>
      <c r="GK63" s="22"/>
      <c r="GL63" s="22"/>
      <c r="GM63" s="22"/>
      <c r="GN63" s="22"/>
      <c r="GO63" s="22"/>
      <c r="GP63" s="22"/>
      <c r="GQ63" s="22"/>
      <c r="GR63" s="22"/>
      <c r="GS63" s="22"/>
      <c r="GT63" s="22"/>
      <c r="GU63" s="22"/>
      <c r="GV63" s="22"/>
      <c r="GW63" s="22"/>
      <c r="GX63" s="22"/>
      <c r="GY63" s="22"/>
      <c r="GZ63" s="22"/>
      <c r="HA63" s="22"/>
      <c r="HB63" s="22"/>
      <c r="HC63" s="22"/>
      <c r="HD63" s="22"/>
      <c r="HE63" s="22"/>
      <c r="HF63" s="22"/>
      <c r="HG63" s="22"/>
      <c r="HH63" s="22"/>
      <c r="HI63" s="22"/>
      <c r="HJ63" s="22"/>
      <c r="HK63" s="22"/>
      <c r="HL63" s="22"/>
      <c r="HM63" s="22"/>
      <c r="HN63" s="22"/>
      <c r="HO63" s="22"/>
      <c r="HP63" s="22"/>
      <c r="HQ63" s="22"/>
      <c r="HR63" s="22"/>
      <c r="HS63" s="22"/>
      <c r="HT63" s="22"/>
      <c r="HU63" s="22"/>
      <c r="HV63" s="22"/>
      <c r="HW63" s="22"/>
      <c r="HX63" s="22"/>
      <c r="HY63" s="22"/>
      <c r="HZ63" s="22"/>
      <c r="IA63" s="22"/>
      <c r="IB63" s="22"/>
      <c r="IC63" s="22"/>
      <c r="ID63" s="22"/>
      <c r="IE63" s="22"/>
      <c r="IF63" s="22"/>
      <c r="IG63" s="22"/>
      <c r="IH63" s="22"/>
      <c r="II63" s="22"/>
      <c r="IJ63" s="22"/>
      <c r="IK63" s="22"/>
      <c r="IL63" s="22"/>
      <c r="IM63" s="22"/>
      <c r="IN63" s="22"/>
      <c r="IO63" s="22"/>
    </row>
    <row r="64" spans="1:249" s="23" customFormat="1" ht="42" customHeight="1">
      <c r="A64" s="96">
        <v>110202</v>
      </c>
      <c r="B64" s="75" t="s">
        <v>107</v>
      </c>
      <c r="C64" s="76">
        <v>9410</v>
      </c>
      <c r="D64" s="77">
        <v>8879</v>
      </c>
      <c r="E64" s="77">
        <v>7896.48</v>
      </c>
      <c r="F64" s="78">
        <f t="shared" si="2"/>
        <v>83.91583421891605</v>
      </c>
      <c r="G64" s="78">
        <f t="shared" si="1"/>
        <v>88.93433945264105</v>
      </c>
      <c r="H64" s="19"/>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row>
    <row r="65" spans="1:249" s="23" customFormat="1" ht="21.75" customHeight="1">
      <c r="A65" s="96">
        <v>110204</v>
      </c>
      <c r="B65" s="75" t="s">
        <v>108</v>
      </c>
      <c r="C65" s="76">
        <v>735370</v>
      </c>
      <c r="D65" s="77">
        <v>566952</v>
      </c>
      <c r="E65" s="77">
        <v>496993.78</v>
      </c>
      <c r="F65" s="78">
        <f t="shared" si="2"/>
        <v>67.58417939268668</v>
      </c>
      <c r="G65" s="78">
        <f t="shared" si="1"/>
        <v>87.66064499287418</v>
      </c>
      <c r="H65" s="19"/>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c r="DL65" s="22"/>
      <c r="DM65" s="22"/>
      <c r="DN65" s="22"/>
      <c r="DO65" s="22"/>
      <c r="DP65" s="22"/>
      <c r="DQ65" s="22"/>
      <c r="DR65" s="22"/>
      <c r="DS65" s="22"/>
      <c r="DT65" s="22"/>
      <c r="DU65" s="22"/>
      <c r="DV65" s="22"/>
      <c r="DW65" s="22"/>
      <c r="DX65" s="22"/>
      <c r="DY65" s="22"/>
      <c r="DZ65" s="22"/>
      <c r="EA65" s="22"/>
      <c r="EB65" s="22"/>
      <c r="EC65" s="22"/>
      <c r="ED65" s="22"/>
      <c r="EE65" s="22"/>
      <c r="EF65" s="22"/>
      <c r="EG65" s="22"/>
      <c r="EH65" s="22"/>
      <c r="EI65" s="22"/>
      <c r="EJ65" s="22"/>
      <c r="EK65" s="22"/>
      <c r="EL65" s="22"/>
      <c r="EM65" s="22"/>
      <c r="EN65" s="22"/>
      <c r="EO65" s="22"/>
      <c r="EP65" s="22"/>
      <c r="EQ65" s="22"/>
      <c r="ER65" s="22"/>
      <c r="ES65" s="22"/>
      <c r="ET65" s="22"/>
      <c r="EU65" s="22"/>
      <c r="EV65" s="22"/>
      <c r="EW65" s="22"/>
      <c r="EX65" s="22"/>
      <c r="EY65" s="22"/>
      <c r="EZ65" s="22"/>
      <c r="FA65" s="22"/>
      <c r="FB65" s="22"/>
      <c r="FC65" s="22"/>
      <c r="FD65" s="22"/>
      <c r="FE65" s="22"/>
      <c r="FF65" s="22"/>
      <c r="FG65" s="22"/>
      <c r="FH65" s="22"/>
      <c r="FI65" s="22"/>
      <c r="FJ65" s="22"/>
      <c r="FK65" s="22"/>
      <c r="FL65" s="22"/>
      <c r="FM65" s="22"/>
      <c r="FN65" s="22"/>
      <c r="FO65" s="22"/>
      <c r="FP65" s="22"/>
      <c r="FQ65" s="22"/>
      <c r="FR65" s="22"/>
      <c r="FS65" s="22"/>
      <c r="FT65" s="22"/>
      <c r="FU65" s="22"/>
      <c r="FV65" s="22"/>
      <c r="FW65" s="22"/>
      <c r="FX65" s="22"/>
      <c r="FY65" s="22"/>
      <c r="FZ65" s="22"/>
      <c r="GA65" s="22"/>
      <c r="GB65" s="22"/>
      <c r="GC65" s="22"/>
      <c r="GD65" s="22"/>
      <c r="GE65" s="22"/>
      <c r="GF65" s="22"/>
      <c r="GG65" s="22"/>
      <c r="GH65" s="22"/>
      <c r="GI65" s="22"/>
      <c r="GJ65" s="22"/>
      <c r="GK65" s="22"/>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2"/>
      <c r="IF65" s="22"/>
      <c r="IG65" s="22"/>
      <c r="IH65" s="22"/>
      <c r="II65" s="22"/>
      <c r="IJ65" s="22"/>
      <c r="IK65" s="22"/>
      <c r="IL65" s="22"/>
      <c r="IM65" s="22"/>
      <c r="IN65" s="22"/>
      <c r="IO65" s="22"/>
    </row>
    <row r="66" spans="1:249" s="23" customFormat="1" ht="21.75" customHeight="1">
      <c r="A66" s="96">
        <v>110205</v>
      </c>
      <c r="B66" s="75" t="s">
        <v>109</v>
      </c>
      <c r="C66" s="76">
        <v>1317590</v>
      </c>
      <c r="D66" s="77">
        <v>1195590</v>
      </c>
      <c r="E66" s="77">
        <v>1045318.03</v>
      </c>
      <c r="F66" s="78">
        <f t="shared" si="2"/>
        <v>79.33560743478624</v>
      </c>
      <c r="G66" s="78">
        <f t="shared" si="1"/>
        <v>87.43114529228248</v>
      </c>
      <c r="H66" s="19"/>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c r="DR66" s="22"/>
      <c r="DS66" s="22"/>
      <c r="DT66" s="22"/>
      <c r="DU66" s="22"/>
      <c r="DV66" s="22"/>
      <c r="DW66" s="22"/>
      <c r="DX66" s="22"/>
      <c r="DY66" s="22"/>
      <c r="DZ66" s="22"/>
      <c r="EA66" s="22"/>
      <c r="EB66" s="22"/>
      <c r="EC66" s="22"/>
      <c r="ED66" s="22"/>
      <c r="EE66" s="22"/>
      <c r="EF66" s="22"/>
      <c r="EG66" s="22"/>
      <c r="EH66" s="22"/>
      <c r="EI66" s="22"/>
      <c r="EJ66" s="22"/>
      <c r="EK66" s="22"/>
      <c r="EL66" s="22"/>
      <c r="EM66" s="22"/>
      <c r="EN66" s="22"/>
      <c r="EO66" s="22"/>
      <c r="EP66" s="22"/>
      <c r="EQ66" s="22"/>
      <c r="ER66" s="22"/>
      <c r="ES66" s="22"/>
      <c r="ET66" s="22"/>
      <c r="EU66" s="22"/>
      <c r="EV66" s="22"/>
      <c r="EW66" s="22"/>
      <c r="EX66" s="22"/>
      <c r="EY66" s="22"/>
      <c r="EZ66" s="22"/>
      <c r="FA66" s="22"/>
      <c r="FB66" s="22"/>
      <c r="FC66" s="22"/>
      <c r="FD66" s="22"/>
      <c r="FE66" s="22"/>
      <c r="FF66" s="22"/>
      <c r="FG66" s="22"/>
      <c r="FH66" s="22"/>
      <c r="FI66" s="22"/>
      <c r="FJ66" s="22"/>
      <c r="FK66" s="22"/>
      <c r="FL66" s="22"/>
      <c r="FM66" s="22"/>
      <c r="FN66" s="22"/>
      <c r="FO66" s="22"/>
      <c r="FP66" s="22"/>
      <c r="FQ66" s="22"/>
      <c r="FR66" s="22"/>
      <c r="FS66" s="22"/>
      <c r="FT66" s="22"/>
      <c r="FU66" s="22"/>
      <c r="FV66" s="22"/>
      <c r="FW66" s="22"/>
      <c r="FX66" s="22"/>
      <c r="FY66" s="22"/>
      <c r="FZ66" s="22"/>
      <c r="GA66" s="22"/>
      <c r="GB66" s="22"/>
      <c r="GC66" s="22"/>
      <c r="GD66" s="22"/>
      <c r="GE66" s="22"/>
      <c r="GF66" s="22"/>
      <c r="GG66" s="22"/>
      <c r="GH66" s="22"/>
      <c r="GI66" s="22"/>
      <c r="GJ66" s="22"/>
      <c r="GK66" s="22"/>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2"/>
      <c r="IF66" s="22"/>
      <c r="IG66" s="22"/>
      <c r="IH66" s="22"/>
      <c r="II66" s="22"/>
      <c r="IJ66" s="22"/>
      <c r="IK66" s="22"/>
      <c r="IL66" s="22"/>
      <c r="IM66" s="22"/>
      <c r="IN66" s="22"/>
      <c r="IO66" s="22"/>
    </row>
    <row r="67" spans="1:249" s="23" customFormat="1" ht="21.75" customHeight="1">
      <c r="A67" s="96">
        <v>110502</v>
      </c>
      <c r="B67" s="75" t="s">
        <v>110</v>
      </c>
      <c r="C67" s="76">
        <v>196660</v>
      </c>
      <c r="D67" s="77">
        <v>191510</v>
      </c>
      <c r="E67" s="77">
        <v>164911.37</v>
      </c>
      <c r="F67" s="78">
        <f t="shared" si="2"/>
        <v>83.85608156208684</v>
      </c>
      <c r="G67" s="78">
        <f t="shared" si="1"/>
        <v>86.1111012479766</v>
      </c>
      <c r="H67" s="19"/>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row>
    <row r="68" spans="1:249" s="23" customFormat="1" ht="18.75" customHeight="1">
      <c r="A68" s="95">
        <v>120000</v>
      </c>
      <c r="B68" s="71" t="s">
        <v>111</v>
      </c>
      <c r="C68" s="72">
        <f>SUM(C69:C70)</f>
        <v>120000</v>
      </c>
      <c r="D68" s="72">
        <f>SUM(D69:D70)</f>
        <v>140000</v>
      </c>
      <c r="E68" s="72">
        <f>SUM(E69:E70)</f>
        <v>110000</v>
      </c>
      <c r="F68" s="73">
        <f t="shared" si="2"/>
        <v>91.66666666666666</v>
      </c>
      <c r="G68" s="73">
        <f t="shared" si="1"/>
        <v>78.57142857142857</v>
      </c>
      <c r="H68" s="19"/>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row>
    <row r="69" spans="1:249" s="23" customFormat="1" ht="20.25" customHeight="1">
      <c r="A69" s="96">
        <v>120201</v>
      </c>
      <c r="B69" s="75" t="s">
        <v>112</v>
      </c>
      <c r="C69" s="77">
        <v>110000</v>
      </c>
      <c r="D69" s="77">
        <v>140000</v>
      </c>
      <c r="E69" s="77">
        <v>110000</v>
      </c>
      <c r="F69" s="78">
        <f t="shared" si="2"/>
        <v>100</v>
      </c>
      <c r="G69" s="78">
        <f>SUM(E69/D69*100)</f>
        <v>78.57142857142857</v>
      </c>
      <c r="H69" s="19"/>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row>
    <row r="70" spans="1:249" s="23" customFormat="1" ht="18.75" customHeight="1">
      <c r="A70" s="96">
        <v>120300</v>
      </c>
      <c r="B70" s="75" t="s">
        <v>113</v>
      </c>
      <c r="C70" s="77">
        <v>10000</v>
      </c>
      <c r="D70" s="77"/>
      <c r="E70" s="77">
        <v>0</v>
      </c>
      <c r="F70" s="78">
        <f t="shared" si="2"/>
        <v>0</v>
      </c>
      <c r="G70" s="78">
        <v>0</v>
      </c>
      <c r="H70" s="19"/>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row>
    <row r="71" spans="1:249" s="23" customFormat="1" ht="21" customHeight="1">
      <c r="A71" s="95">
        <v>130000</v>
      </c>
      <c r="B71" s="71" t="s">
        <v>114</v>
      </c>
      <c r="C71" s="72">
        <f>SUM(C72:C74)</f>
        <v>625500</v>
      </c>
      <c r="D71" s="72">
        <f>SUM(D72:D74)</f>
        <v>469003</v>
      </c>
      <c r="E71" s="72">
        <f>SUM(E72:E74)</f>
        <v>416247.37</v>
      </c>
      <c r="F71" s="73">
        <f t="shared" si="2"/>
        <v>66.54634212629897</v>
      </c>
      <c r="G71" s="73">
        <f aca="true" t="shared" si="3" ref="G71:G78">SUM(E71/D71*100)</f>
        <v>88.75153677055371</v>
      </c>
      <c r="H71" s="19"/>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c r="HM71" s="22"/>
      <c r="HN71" s="22"/>
      <c r="HO71" s="22"/>
      <c r="HP71" s="22"/>
      <c r="HQ71" s="22"/>
      <c r="HR71" s="22"/>
      <c r="HS71" s="22"/>
      <c r="HT71" s="22"/>
      <c r="HU71" s="22"/>
      <c r="HV71" s="22"/>
      <c r="HW71" s="22"/>
      <c r="HX71" s="22"/>
      <c r="HY71" s="22"/>
      <c r="HZ71" s="22"/>
      <c r="IA71" s="22"/>
      <c r="IB71" s="22"/>
      <c r="IC71" s="22"/>
      <c r="ID71" s="22"/>
      <c r="IE71" s="22"/>
      <c r="IF71" s="22"/>
      <c r="IG71" s="22"/>
      <c r="IH71" s="22"/>
      <c r="II71" s="22"/>
      <c r="IJ71" s="22"/>
      <c r="IK71" s="22"/>
      <c r="IL71" s="22"/>
      <c r="IM71" s="22"/>
      <c r="IN71" s="22"/>
      <c r="IO71" s="22"/>
    </row>
    <row r="72" spans="1:7" ht="20.25" customHeight="1">
      <c r="A72" s="96">
        <v>130102</v>
      </c>
      <c r="B72" s="75" t="s">
        <v>115</v>
      </c>
      <c r="C72" s="77">
        <v>25000</v>
      </c>
      <c r="D72" s="77">
        <v>23740</v>
      </c>
      <c r="E72" s="77">
        <v>19053.77</v>
      </c>
      <c r="F72" s="78">
        <f t="shared" si="2"/>
        <v>76.21508</v>
      </c>
      <c r="G72" s="78">
        <f t="shared" si="3"/>
        <v>80.26019376579613</v>
      </c>
    </row>
    <row r="73" spans="1:7" ht="20.25" customHeight="1">
      <c r="A73" s="96">
        <v>130203</v>
      </c>
      <c r="B73" s="75" t="s">
        <v>116</v>
      </c>
      <c r="C73" s="77">
        <v>507450</v>
      </c>
      <c r="D73" s="77">
        <v>382598</v>
      </c>
      <c r="E73" s="77">
        <v>343501.04</v>
      </c>
      <c r="F73" s="78">
        <f t="shared" si="2"/>
        <v>67.69160311360724</v>
      </c>
      <c r="G73" s="78">
        <f t="shared" si="3"/>
        <v>89.78119070146732</v>
      </c>
    </row>
    <row r="74" spans="1:8" ht="23.25" customHeight="1">
      <c r="A74" s="96">
        <v>130204</v>
      </c>
      <c r="B74" s="75" t="s">
        <v>117</v>
      </c>
      <c r="C74" s="77">
        <v>93050</v>
      </c>
      <c r="D74" s="77">
        <v>62665</v>
      </c>
      <c r="E74" s="77">
        <v>53692.56</v>
      </c>
      <c r="F74" s="78">
        <f t="shared" si="2"/>
        <v>57.70291241268135</v>
      </c>
      <c r="G74" s="78">
        <f t="shared" si="3"/>
        <v>85.68189579510093</v>
      </c>
      <c r="H74" s="19">
        <v>4</v>
      </c>
    </row>
    <row r="75" spans="1:249" s="23" customFormat="1" ht="36.75" customHeight="1">
      <c r="A75" s="95">
        <v>160000</v>
      </c>
      <c r="B75" s="71" t="s">
        <v>215</v>
      </c>
      <c r="C75" s="72">
        <f>C76</f>
        <v>34900</v>
      </c>
      <c r="D75" s="72">
        <f>D76</f>
        <v>19100</v>
      </c>
      <c r="E75" s="72"/>
      <c r="F75" s="78">
        <f>SUM(E75/C75*100)</f>
        <v>0</v>
      </c>
      <c r="G75" s="78">
        <f t="shared" si="3"/>
        <v>0</v>
      </c>
      <c r="H75" s="97"/>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c r="GM75" s="22"/>
      <c r="GN75" s="22"/>
      <c r="GO75" s="22"/>
      <c r="GP75" s="22"/>
      <c r="GQ75" s="22"/>
      <c r="GR75" s="22"/>
      <c r="GS75" s="22"/>
      <c r="GT75" s="22"/>
      <c r="GU75" s="22"/>
      <c r="GV75" s="22"/>
      <c r="GW75" s="22"/>
      <c r="GX75" s="22"/>
      <c r="GY75" s="22"/>
      <c r="GZ75" s="22"/>
      <c r="HA75" s="22"/>
      <c r="HB75" s="22"/>
      <c r="HC75" s="22"/>
      <c r="HD75" s="22"/>
      <c r="HE75" s="22"/>
      <c r="HF75" s="22"/>
      <c r="HG75" s="22"/>
      <c r="HH75" s="22"/>
      <c r="HI75" s="22"/>
      <c r="HJ75" s="22"/>
      <c r="HK75" s="22"/>
      <c r="HL75" s="22"/>
      <c r="HM75" s="22"/>
      <c r="HN75" s="22"/>
      <c r="HO75" s="22"/>
      <c r="HP75" s="22"/>
      <c r="HQ75" s="22"/>
      <c r="HR75" s="22"/>
      <c r="HS75" s="22"/>
      <c r="HT75" s="22"/>
      <c r="HU75" s="22"/>
      <c r="HV75" s="22"/>
      <c r="HW75" s="22"/>
      <c r="HX75" s="22"/>
      <c r="HY75" s="22"/>
      <c r="HZ75" s="22"/>
      <c r="IA75" s="22"/>
      <c r="IB75" s="22"/>
      <c r="IC75" s="22"/>
      <c r="ID75" s="22"/>
      <c r="IE75" s="22"/>
      <c r="IF75" s="22"/>
      <c r="IG75" s="22"/>
      <c r="IH75" s="22"/>
      <c r="II75" s="22"/>
      <c r="IJ75" s="22"/>
      <c r="IK75" s="22"/>
      <c r="IL75" s="22"/>
      <c r="IM75" s="22"/>
      <c r="IN75" s="22"/>
      <c r="IO75" s="22"/>
    </row>
    <row r="76" spans="1:7" ht="62.25" customHeight="1">
      <c r="A76" s="96">
        <v>160903</v>
      </c>
      <c r="B76" s="75" t="s">
        <v>216</v>
      </c>
      <c r="C76" s="77">
        <v>34900</v>
      </c>
      <c r="D76" s="77">
        <v>19100</v>
      </c>
      <c r="E76" s="77"/>
      <c r="F76" s="78">
        <f>SUM(E76/C76*100)</f>
        <v>0</v>
      </c>
      <c r="G76" s="78">
        <f t="shared" si="3"/>
        <v>0</v>
      </c>
    </row>
    <row r="77" spans="1:7" ht="48" customHeight="1">
      <c r="A77" s="95">
        <v>170000</v>
      </c>
      <c r="B77" s="71" t="s">
        <v>118</v>
      </c>
      <c r="C77" s="72">
        <f>C78</f>
        <v>829000</v>
      </c>
      <c r="D77" s="72">
        <f>SUM(D78)</f>
        <v>661730</v>
      </c>
      <c r="E77" s="72">
        <f>SUM(E78)</f>
        <v>0</v>
      </c>
      <c r="F77" s="73">
        <f t="shared" si="2"/>
        <v>0</v>
      </c>
      <c r="G77" s="73">
        <f t="shared" si="3"/>
        <v>0</v>
      </c>
    </row>
    <row r="78" spans="1:7" ht="37.5" customHeight="1">
      <c r="A78" s="96">
        <v>170102</v>
      </c>
      <c r="B78" s="75" t="s">
        <v>119</v>
      </c>
      <c r="C78" s="77">
        <v>829000</v>
      </c>
      <c r="D78" s="77">
        <v>661730</v>
      </c>
      <c r="E78" s="77"/>
      <c r="F78" s="78">
        <f>SUM(E78/C78*100)</f>
        <v>0</v>
      </c>
      <c r="G78" s="78">
        <f t="shared" si="3"/>
        <v>0</v>
      </c>
    </row>
    <row r="79" spans="1:249" s="23" customFormat="1" ht="30" customHeight="1" hidden="1">
      <c r="A79" s="95">
        <v>180000</v>
      </c>
      <c r="B79" s="71" t="s">
        <v>208</v>
      </c>
      <c r="C79" s="72">
        <f>C80</f>
        <v>0</v>
      </c>
      <c r="D79" s="72">
        <f>D80</f>
        <v>0</v>
      </c>
      <c r="E79" s="72">
        <f>E80</f>
        <v>0</v>
      </c>
      <c r="F79" s="78">
        <v>0</v>
      </c>
      <c r="G79" s="78">
        <v>0</v>
      </c>
      <c r="H79" s="97"/>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c r="DL79" s="22"/>
      <c r="DM79" s="22"/>
      <c r="DN79" s="22"/>
      <c r="DO79" s="22"/>
      <c r="DP79" s="22"/>
      <c r="DQ79" s="22"/>
      <c r="DR79" s="22"/>
      <c r="DS79" s="22"/>
      <c r="DT79" s="22"/>
      <c r="DU79" s="22"/>
      <c r="DV79" s="22"/>
      <c r="DW79" s="22"/>
      <c r="DX79" s="22"/>
      <c r="DY79" s="22"/>
      <c r="DZ79" s="22"/>
      <c r="EA79" s="22"/>
      <c r="EB79" s="22"/>
      <c r="EC79" s="22"/>
      <c r="ED79" s="22"/>
      <c r="EE79" s="22"/>
      <c r="EF79" s="22"/>
      <c r="EG79" s="22"/>
      <c r="EH79" s="22"/>
      <c r="EI79" s="22"/>
      <c r="EJ79" s="22"/>
      <c r="EK79" s="22"/>
      <c r="EL79" s="22"/>
      <c r="EM79" s="22"/>
      <c r="EN79" s="22"/>
      <c r="EO79" s="22"/>
      <c r="EP79" s="22"/>
      <c r="EQ79" s="22"/>
      <c r="ER79" s="22"/>
      <c r="ES79" s="22"/>
      <c r="ET79" s="22"/>
      <c r="EU79" s="22"/>
      <c r="EV79" s="22"/>
      <c r="EW79" s="22"/>
      <c r="EX79" s="22"/>
      <c r="EY79" s="22"/>
      <c r="EZ79" s="22"/>
      <c r="FA79" s="22"/>
      <c r="FB79" s="22"/>
      <c r="FC79" s="22"/>
      <c r="FD79" s="22"/>
      <c r="FE79" s="22"/>
      <c r="FF79" s="22"/>
      <c r="FG79" s="22"/>
      <c r="FH79" s="22"/>
      <c r="FI79" s="22"/>
      <c r="FJ79" s="22"/>
      <c r="FK79" s="22"/>
      <c r="FL79" s="22"/>
      <c r="FM79" s="22"/>
      <c r="FN79" s="22"/>
      <c r="FO79" s="22"/>
      <c r="FP79" s="22"/>
      <c r="FQ79" s="22"/>
      <c r="FR79" s="22"/>
      <c r="FS79" s="22"/>
      <c r="FT79" s="22"/>
      <c r="FU79" s="22"/>
      <c r="FV79" s="22"/>
      <c r="FW79" s="22"/>
      <c r="FX79" s="22"/>
      <c r="FY79" s="22"/>
      <c r="FZ79" s="22"/>
      <c r="GA79" s="22"/>
      <c r="GB79" s="22"/>
      <c r="GC79" s="22"/>
      <c r="GD79" s="22"/>
      <c r="GE79" s="22"/>
      <c r="GF79" s="22"/>
      <c r="GG79" s="22"/>
      <c r="GH79" s="22"/>
      <c r="GI79" s="22"/>
      <c r="GJ79" s="22"/>
      <c r="GK79" s="22"/>
      <c r="GL79" s="22"/>
      <c r="GM79" s="22"/>
      <c r="GN79" s="22"/>
      <c r="GO79" s="22"/>
      <c r="GP79" s="22"/>
      <c r="GQ79" s="22"/>
      <c r="GR79" s="22"/>
      <c r="GS79" s="22"/>
      <c r="GT79" s="22"/>
      <c r="GU79" s="22"/>
      <c r="GV79" s="22"/>
      <c r="GW79" s="22"/>
      <c r="GX79" s="22"/>
      <c r="GY79" s="22"/>
      <c r="GZ79" s="22"/>
      <c r="HA79" s="22"/>
      <c r="HB79" s="22"/>
      <c r="HC79" s="22"/>
      <c r="HD79" s="22"/>
      <c r="HE79" s="22"/>
      <c r="HF79" s="22"/>
      <c r="HG79" s="22"/>
      <c r="HH79" s="22"/>
      <c r="HI79" s="22"/>
      <c r="HJ79" s="22"/>
      <c r="HK79" s="22"/>
      <c r="HL79" s="22"/>
      <c r="HM79" s="22"/>
      <c r="HN79" s="22"/>
      <c r="HO79" s="22"/>
      <c r="HP79" s="22"/>
      <c r="HQ79" s="22"/>
      <c r="HR79" s="22"/>
      <c r="HS79" s="22"/>
      <c r="HT79" s="22"/>
      <c r="HU79" s="22"/>
      <c r="HV79" s="22"/>
      <c r="HW79" s="22"/>
      <c r="HX79" s="22"/>
      <c r="HY79" s="22"/>
      <c r="HZ79" s="22"/>
      <c r="IA79" s="22"/>
      <c r="IB79" s="22"/>
      <c r="IC79" s="22"/>
      <c r="ID79" s="22"/>
      <c r="IE79" s="22"/>
      <c r="IF79" s="22"/>
      <c r="IG79" s="22"/>
      <c r="IH79" s="22"/>
      <c r="II79" s="22"/>
      <c r="IJ79" s="22"/>
      <c r="IK79" s="22"/>
      <c r="IL79" s="22"/>
      <c r="IM79" s="22"/>
      <c r="IN79" s="22"/>
      <c r="IO79" s="22"/>
    </row>
    <row r="80" spans="1:7" ht="23.25" customHeight="1" hidden="1">
      <c r="A80" s="96">
        <v>180404</v>
      </c>
      <c r="B80" s="75" t="s">
        <v>207</v>
      </c>
      <c r="C80" s="77"/>
      <c r="D80" s="77"/>
      <c r="E80" s="77"/>
      <c r="F80" s="78">
        <v>0</v>
      </c>
      <c r="G80" s="78">
        <v>0</v>
      </c>
    </row>
    <row r="81" spans="1:249" s="23" customFormat="1" ht="23.25" customHeight="1">
      <c r="A81" s="95">
        <v>180000</v>
      </c>
      <c r="B81" s="71" t="s">
        <v>208</v>
      </c>
      <c r="C81" s="72">
        <f>C82</f>
        <v>20000</v>
      </c>
      <c r="D81" s="72">
        <f>D82</f>
        <v>12239</v>
      </c>
      <c r="E81" s="72">
        <f>E82</f>
        <v>2239</v>
      </c>
      <c r="F81" s="73">
        <f>SUM(E81/C81*100)</f>
        <v>11.195</v>
      </c>
      <c r="G81" s="73">
        <f aca="true" t="shared" si="4" ref="G81:G90">SUM(E81/D81*100)</f>
        <v>18.29397826619822</v>
      </c>
      <c r="H81" s="97"/>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row>
    <row r="82" spans="1:7" ht="23.25" customHeight="1">
      <c r="A82" s="96">
        <v>180404</v>
      </c>
      <c r="B82" s="75" t="s">
        <v>207</v>
      </c>
      <c r="C82" s="77">
        <v>20000</v>
      </c>
      <c r="D82" s="77">
        <v>12239</v>
      </c>
      <c r="E82" s="77">
        <v>2239</v>
      </c>
      <c r="F82" s="78">
        <f>SUM(E82/C82*100)</f>
        <v>11.195</v>
      </c>
      <c r="G82" s="78">
        <f t="shared" si="4"/>
        <v>18.29397826619822</v>
      </c>
    </row>
    <row r="83" spans="1:249" s="23" customFormat="1" ht="23.25" customHeight="1">
      <c r="A83" s="95">
        <v>210000</v>
      </c>
      <c r="B83" s="71" t="s">
        <v>120</v>
      </c>
      <c r="C83" s="72">
        <f>SUM(C84:C84)</f>
        <v>55000</v>
      </c>
      <c r="D83" s="72">
        <f>SUM(D84:D84)</f>
        <v>121000</v>
      </c>
      <c r="E83" s="72">
        <f>SUM(E84:E84)</f>
        <v>75000</v>
      </c>
      <c r="F83" s="73">
        <f t="shared" si="2"/>
        <v>136.36363636363635</v>
      </c>
      <c r="G83" s="73">
        <f t="shared" si="4"/>
        <v>61.98347107438017</v>
      </c>
      <c r="H83" s="19"/>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c r="DL83" s="22"/>
      <c r="DM83" s="22"/>
      <c r="DN83" s="22"/>
      <c r="DO83" s="22"/>
      <c r="DP83" s="22"/>
      <c r="DQ83" s="22"/>
      <c r="DR83" s="22"/>
      <c r="DS83" s="22"/>
      <c r="DT83" s="22"/>
      <c r="DU83" s="22"/>
      <c r="DV83" s="22"/>
      <c r="DW83" s="22"/>
      <c r="DX83" s="22"/>
      <c r="DY83" s="22"/>
      <c r="DZ83" s="22"/>
      <c r="EA83" s="22"/>
      <c r="EB83" s="22"/>
      <c r="EC83" s="22"/>
      <c r="ED83" s="22"/>
      <c r="EE83" s="22"/>
      <c r="EF83" s="22"/>
      <c r="EG83" s="22"/>
      <c r="EH83" s="22"/>
      <c r="EI83" s="22"/>
      <c r="EJ83" s="22"/>
      <c r="EK83" s="22"/>
      <c r="EL83" s="22"/>
      <c r="EM83" s="22"/>
      <c r="EN83" s="22"/>
      <c r="EO83" s="22"/>
      <c r="EP83" s="22"/>
      <c r="EQ83" s="22"/>
      <c r="ER83" s="22"/>
      <c r="ES83" s="22"/>
      <c r="ET83" s="22"/>
      <c r="EU83" s="22"/>
      <c r="EV83" s="22"/>
      <c r="EW83" s="22"/>
      <c r="EX83" s="22"/>
      <c r="EY83" s="22"/>
      <c r="EZ83" s="22"/>
      <c r="FA83" s="22"/>
      <c r="FB83" s="22"/>
      <c r="FC83" s="22"/>
      <c r="FD83" s="22"/>
      <c r="FE83" s="22"/>
      <c r="FF83" s="22"/>
      <c r="FG83" s="22"/>
      <c r="FH83" s="22"/>
      <c r="FI83" s="22"/>
      <c r="FJ83" s="22"/>
      <c r="FK83" s="22"/>
      <c r="FL83" s="22"/>
      <c r="FM83" s="22"/>
      <c r="FN83" s="22"/>
      <c r="FO83" s="22"/>
      <c r="FP83" s="22"/>
      <c r="FQ83" s="22"/>
      <c r="FR83" s="22"/>
      <c r="FS83" s="22"/>
      <c r="FT83" s="22"/>
      <c r="FU83" s="22"/>
      <c r="FV83" s="22"/>
      <c r="FW83" s="22"/>
      <c r="FX83" s="22"/>
      <c r="FY83" s="22"/>
      <c r="FZ83" s="22"/>
      <c r="GA83" s="22"/>
      <c r="GB83" s="22"/>
      <c r="GC83" s="22"/>
      <c r="GD83" s="22"/>
      <c r="GE83" s="22"/>
      <c r="GF83" s="22"/>
      <c r="GG83" s="22"/>
      <c r="GH83" s="22"/>
      <c r="GI83" s="22"/>
      <c r="GJ83" s="22"/>
      <c r="GK83" s="22"/>
      <c r="GL83" s="22"/>
      <c r="GM83" s="22"/>
      <c r="GN83" s="22"/>
      <c r="GO83" s="22"/>
      <c r="GP83" s="22"/>
      <c r="GQ83" s="22"/>
      <c r="GR83" s="22"/>
      <c r="GS83" s="22"/>
      <c r="GT83" s="22"/>
      <c r="GU83" s="22"/>
      <c r="GV83" s="22"/>
      <c r="GW83" s="22"/>
      <c r="GX83" s="22"/>
      <c r="GY83" s="22"/>
      <c r="GZ83" s="22"/>
      <c r="HA83" s="22"/>
      <c r="HB83" s="22"/>
      <c r="HC83" s="22"/>
      <c r="HD83" s="22"/>
      <c r="HE83" s="22"/>
      <c r="HF83" s="22"/>
      <c r="HG83" s="22"/>
      <c r="HH83" s="22"/>
      <c r="HI83" s="22"/>
      <c r="HJ83" s="22"/>
      <c r="HK83" s="22"/>
      <c r="HL83" s="22"/>
      <c r="HM83" s="22"/>
      <c r="HN83" s="22"/>
      <c r="HO83" s="22"/>
      <c r="HP83" s="22"/>
      <c r="HQ83" s="22"/>
      <c r="HR83" s="22"/>
      <c r="HS83" s="22"/>
      <c r="HT83" s="22"/>
      <c r="HU83" s="22"/>
      <c r="HV83" s="22"/>
      <c r="HW83" s="22"/>
      <c r="HX83" s="22"/>
      <c r="HY83" s="22"/>
      <c r="HZ83" s="22"/>
      <c r="IA83" s="22"/>
      <c r="IB83" s="22"/>
      <c r="IC83" s="22"/>
      <c r="ID83" s="22"/>
      <c r="IE83" s="22"/>
      <c r="IF83" s="22"/>
      <c r="IG83" s="22"/>
      <c r="IH83" s="22"/>
      <c r="II83" s="22"/>
      <c r="IJ83" s="22"/>
      <c r="IK83" s="22"/>
      <c r="IL83" s="22"/>
      <c r="IM83" s="22"/>
      <c r="IN83" s="22"/>
      <c r="IO83" s="22"/>
    </row>
    <row r="84" spans="1:249" s="23" customFormat="1" ht="24.75" customHeight="1">
      <c r="A84" s="96">
        <v>210105</v>
      </c>
      <c r="B84" s="75" t="s">
        <v>121</v>
      </c>
      <c r="C84" s="77">
        <v>55000</v>
      </c>
      <c r="D84" s="77">
        <v>121000</v>
      </c>
      <c r="E84" s="77">
        <v>75000</v>
      </c>
      <c r="F84" s="78">
        <f>SUM(E84/C84*100)</f>
        <v>136.36363636363635</v>
      </c>
      <c r="G84" s="78">
        <f t="shared" si="4"/>
        <v>61.98347107438017</v>
      </c>
      <c r="H84" s="19"/>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c r="DL84" s="22"/>
      <c r="DM84" s="22"/>
      <c r="DN84" s="22"/>
      <c r="DO84" s="22"/>
      <c r="DP84" s="22"/>
      <c r="DQ84" s="22"/>
      <c r="DR84" s="22"/>
      <c r="DS84" s="22"/>
      <c r="DT84" s="22"/>
      <c r="DU84" s="22"/>
      <c r="DV84" s="22"/>
      <c r="DW84" s="22"/>
      <c r="DX84" s="22"/>
      <c r="DY84" s="22"/>
      <c r="DZ84" s="22"/>
      <c r="EA84" s="22"/>
      <c r="EB84" s="22"/>
      <c r="EC84" s="22"/>
      <c r="ED84" s="22"/>
      <c r="EE84" s="22"/>
      <c r="EF84" s="22"/>
      <c r="EG84" s="22"/>
      <c r="EH84" s="22"/>
      <c r="EI84" s="22"/>
      <c r="EJ84" s="22"/>
      <c r="EK84" s="22"/>
      <c r="EL84" s="22"/>
      <c r="EM84" s="22"/>
      <c r="EN84" s="22"/>
      <c r="EO84" s="22"/>
      <c r="EP84" s="22"/>
      <c r="EQ84" s="22"/>
      <c r="ER84" s="22"/>
      <c r="ES84" s="22"/>
      <c r="ET84" s="22"/>
      <c r="EU84" s="22"/>
      <c r="EV84" s="22"/>
      <c r="EW84" s="22"/>
      <c r="EX84" s="22"/>
      <c r="EY84" s="22"/>
      <c r="EZ84" s="22"/>
      <c r="FA84" s="22"/>
      <c r="FB84" s="22"/>
      <c r="FC84" s="22"/>
      <c r="FD84" s="22"/>
      <c r="FE84" s="22"/>
      <c r="FF84" s="22"/>
      <c r="FG84" s="22"/>
      <c r="FH84" s="22"/>
      <c r="FI84" s="22"/>
      <c r="FJ84" s="22"/>
      <c r="FK84" s="22"/>
      <c r="FL84" s="22"/>
      <c r="FM84" s="22"/>
      <c r="FN84" s="22"/>
      <c r="FO84" s="22"/>
      <c r="FP84" s="22"/>
      <c r="FQ84" s="22"/>
      <c r="FR84" s="22"/>
      <c r="FS84" s="22"/>
      <c r="FT84" s="22"/>
      <c r="FU84" s="22"/>
      <c r="FV84" s="22"/>
      <c r="FW84" s="22"/>
      <c r="FX84" s="22"/>
      <c r="FY84" s="22"/>
      <c r="FZ84" s="22"/>
      <c r="GA84" s="22"/>
      <c r="GB84" s="22"/>
      <c r="GC84" s="22"/>
      <c r="GD84" s="22"/>
      <c r="GE84" s="22"/>
      <c r="GF84" s="22"/>
      <c r="GG84" s="22"/>
      <c r="GH84" s="22"/>
      <c r="GI84" s="22"/>
      <c r="GJ84" s="22"/>
      <c r="GK84" s="22"/>
      <c r="GL84" s="22"/>
      <c r="GM84" s="22"/>
      <c r="GN84" s="22"/>
      <c r="GO84" s="22"/>
      <c r="GP84" s="22"/>
      <c r="GQ84" s="22"/>
      <c r="GR84" s="22"/>
      <c r="GS84" s="22"/>
      <c r="GT84" s="22"/>
      <c r="GU84" s="22"/>
      <c r="GV84" s="22"/>
      <c r="GW84" s="22"/>
      <c r="GX84" s="22"/>
      <c r="GY84" s="22"/>
      <c r="GZ84" s="22"/>
      <c r="HA84" s="22"/>
      <c r="HB84" s="22"/>
      <c r="HC84" s="22"/>
      <c r="HD84" s="22"/>
      <c r="HE84" s="22"/>
      <c r="HF84" s="22"/>
      <c r="HG84" s="22"/>
      <c r="HH84" s="22"/>
      <c r="HI84" s="22"/>
      <c r="HJ84" s="22"/>
      <c r="HK84" s="22"/>
      <c r="HL84" s="22"/>
      <c r="HM84" s="22"/>
      <c r="HN84" s="22"/>
      <c r="HO84" s="22"/>
      <c r="HP84" s="22"/>
      <c r="HQ84" s="22"/>
      <c r="HR84" s="22"/>
      <c r="HS84" s="22"/>
      <c r="HT84" s="22"/>
      <c r="HU84" s="22"/>
      <c r="HV84" s="22"/>
      <c r="HW84" s="22"/>
      <c r="HX84" s="22"/>
      <c r="HY84" s="22"/>
      <c r="HZ84" s="22"/>
      <c r="IA84" s="22"/>
      <c r="IB84" s="22"/>
      <c r="IC84" s="22"/>
      <c r="ID84" s="22"/>
      <c r="IE84" s="22"/>
      <c r="IF84" s="22"/>
      <c r="IG84" s="22"/>
      <c r="IH84" s="22"/>
      <c r="II84" s="22"/>
      <c r="IJ84" s="22"/>
      <c r="IK84" s="22"/>
      <c r="IL84" s="22"/>
      <c r="IM84" s="22"/>
      <c r="IN84" s="22"/>
      <c r="IO84" s="22"/>
    </row>
    <row r="85" spans="1:249" s="23" customFormat="1" ht="20.25">
      <c r="A85" s="95">
        <v>250000</v>
      </c>
      <c r="B85" s="71" t="s">
        <v>122</v>
      </c>
      <c r="C85" s="72">
        <f>C86+C87</f>
        <v>111300</v>
      </c>
      <c r="D85" s="72">
        <f>D86+D87</f>
        <v>94770</v>
      </c>
      <c r="E85" s="72">
        <f>E86+E87</f>
        <v>59412.23</v>
      </c>
      <c r="F85" s="73">
        <f t="shared" si="2"/>
        <v>53.38026055705301</v>
      </c>
      <c r="G85" s="73">
        <f t="shared" si="4"/>
        <v>62.69096760578242</v>
      </c>
      <c r="H85" s="19"/>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c r="DL85" s="22"/>
      <c r="DM85" s="22"/>
      <c r="DN85" s="22"/>
      <c r="DO85" s="22"/>
      <c r="DP85" s="22"/>
      <c r="DQ85" s="22"/>
      <c r="DR85" s="22"/>
      <c r="DS85" s="22"/>
      <c r="DT85" s="22"/>
      <c r="DU85" s="22"/>
      <c r="DV85" s="22"/>
      <c r="DW85" s="22"/>
      <c r="DX85" s="22"/>
      <c r="DY85" s="22"/>
      <c r="DZ85" s="22"/>
      <c r="EA85" s="22"/>
      <c r="EB85" s="22"/>
      <c r="EC85" s="22"/>
      <c r="ED85" s="22"/>
      <c r="EE85" s="22"/>
      <c r="EF85" s="22"/>
      <c r="EG85" s="22"/>
      <c r="EH85" s="22"/>
      <c r="EI85" s="22"/>
      <c r="EJ85" s="22"/>
      <c r="EK85" s="22"/>
      <c r="EL85" s="22"/>
      <c r="EM85" s="22"/>
      <c r="EN85" s="22"/>
      <c r="EO85" s="22"/>
      <c r="EP85" s="22"/>
      <c r="EQ85" s="22"/>
      <c r="ER85" s="22"/>
      <c r="ES85" s="22"/>
      <c r="ET85" s="22"/>
      <c r="EU85" s="22"/>
      <c r="EV85" s="22"/>
      <c r="EW85" s="22"/>
      <c r="EX85" s="22"/>
      <c r="EY85" s="22"/>
      <c r="EZ85" s="22"/>
      <c r="FA85" s="22"/>
      <c r="FB85" s="22"/>
      <c r="FC85" s="22"/>
      <c r="FD85" s="22"/>
      <c r="FE85" s="22"/>
      <c r="FF85" s="22"/>
      <c r="FG85" s="22"/>
      <c r="FH85" s="22"/>
      <c r="FI85" s="22"/>
      <c r="FJ85" s="22"/>
      <c r="FK85" s="22"/>
      <c r="FL85" s="22"/>
      <c r="FM85" s="22"/>
      <c r="FN85" s="22"/>
      <c r="FO85" s="22"/>
      <c r="FP85" s="22"/>
      <c r="FQ85" s="22"/>
      <c r="FR85" s="22"/>
      <c r="FS85" s="22"/>
      <c r="FT85" s="22"/>
      <c r="FU85" s="22"/>
      <c r="FV85" s="22"/>
      <c r="FW85" s="22"/>
      <c r="FX85" s="22"/>
      <c r="FY85" s="22"/>
      <c r="FZ85" s="22"/>
      <c r="GA85" s="22"/>
      <c r="GB85" s="22"/>
      <c r="GC85" s="22"/>
      <c r="GD85" s="22"/>
      <c r="GE85" s="22"/>
      <c r="GF85" s="22"/>
      <c r="GG85" s="22"/>
      <c r="GH85" s="22"/>
      <c r="GI85" s="22"/>
      <c r="GJ85" s="22"/>
      <c r="GK85" s="22"/>
      <c r="GL85" s="22"/>
      <c r="GM85" s="22"/>
      <c r="GN85" s="22"/>
      <c r="GO85" s="22"/>
      <c r="GP85" s="22"/>
      <c r="GQ85" s="22"/>
      <c r="GR85" s="22"/>
      <c r="GS85" s="22"/>
      <c r="GT85" s="22"/>
      <c r="GU85" s="22"/>
      <c r="GV85" s="22"/>
      <c r="GW85" s="22"/>
      <c r="GX85" s="22"/>
      <c r="GY85" s="22"/>
      <c r="GZ85" s="22"/>
      <c r="HA85" s="22"/>
      <c r="HB85" s="22"/>
      <c r="HC85" s="22"/>
      <c r="HD85" s="22"/>
      <c r="HE85" s="22"/>
      <c r="HF85" s="22"/>
      <c r="HG85" s="22"/>
      <c r="HH85" s="22"/>
      <c r="HI85" s="22"/>
      <c r="HJ85" s="22"/>
      <c r="HK85" s="22"/>
      <c r="HL85" s="22"/>
      <c r="HM85" s="22"/>
      <c r="HN85" s="22"/>
      <c r="HO85" s="22"/>
      <c r="HP85" s="22"/>
      <c r="HQ85" s="22"/>
      <c r="HR85" s="22"/>
      <c r="HS85" s="22"/>
      <c r="HT85" s="22"/>
      <c r="HU85" s="22"/>
      <c r="HV85" s="22"/>
      <c r="HW85" s="22"/>
      <c r="HX85" s="22"/>
      <c r="HY85" s="22"/>
      <c r="HZ85" s="22"/>
      <c r="IA85" s="22"/>
      <c r="IB85" s="22"/>
      <c r="IC85" s="22"/>
      <c r="ID85" s="22"/>
      <c r="IE85" s="22"/>
      <c r="IF85" s="22"/>
      <c r="IG85" s="22"/>
      <c r="IH85" s="22"/>
      <c r="II85" s="22"/>
      <c r="IJ85" s="22"/>
      <c r="IK85" s="22"/>
      <c r="IL85" s="22"/>
      <c r="IM85" s="22"/>
      <c r="IN85" s="22"/>
      <c r="IO85" s="22"/>
    </row>
    <row r="86" spans="1:249" s="23" customFormat="1" ht="20.25">
      <c r="A86" s="96">
        <v>250102</v>
      </c>
      <c r="B86" s="75" t="s">
        <v>123</v>
      </c>
      <c r="C86" s="77">
        <v>46300</v>
      </c>
      <c r="D86" s="98">
        <v>26300</v>
      </c>
      <c r="E86" s="72">
        <v>0</v>
      </c>
      <c r="F86" s="78">
        <f>SUM(E86/C86*100)</f>
        <v>0</v>
      </c>
      <c r="G86" s="78">
        <f t="shared" si="4"/>
        <v>0</v>
      </c>
      <c r="H86" s="19"/>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c r="DL86" s="22"/>
      <c r="DM86" s="22"/>
      <c r="DN86" s="22"/>
      <c r="DO86" s="22"/>
      <c r="DP86" s="22"/>
      <c r="DQ86" s="22"/>
      <c r="DR86" s="22"/>
      <c r="DS86" s="22"/>
      <c r="DT86" s="22"/>
      <c r="DU86" s="22"/>
      <c r="DV86" s="22"/>
      <c r="DW86" s="22"/>
      <c r="DX86" s="22"/>
      <c r="DY86" s="22"/>
      <c r="DZ86" s="22"/>
      <c r="EA86" s="22"/>
      <c r="EB86" s="22"/>
      <c r="EC86" s="22"/>
      <c r="ED86" s="22"/>
      <c r="EE86" s="22"/>
      <c r="EF86" s="22"/>
      <c r="EG86" s="22"/>
      <c r="EH86" s="22"/>
      <c r="EI86" s="22"/>
      <c r="EJ86" s="22"/>
      <c r="EK86" s="22"/>
      <c r="EL86" s="22"/>
      <c r="EM86" s="22"/>
      <c r="EN86" s="22"/>
      <c r="EO86" s="22"/>
      <c r="EP86" s="22"/>
      <c r="EQ86" s="22"/>
      <c r="ER86" s="22"/>
      <c r="ES86" s="22"/>
      <c r="ET86" s="22"/>
      <c r="EU86" s="22"/>
      <c r="EV86" s="22"/>
      <c r="EW86" s="22"/>
      <c r="EX86" s="22"/>
      <c r="EY86" s="22"/>
      <c r="EZ86" s="22"/>
      <c r="FA86" s="22"/>
      <c r="FB86" s="22"/>
      <c r="FC86" s="22"/>
      <c r="FD86" s="22"/>
      <c r="FE86" s="22"/>
      <c r="FF86" s="22"/>
      <c r="FG86" s="22"/>
      <c r="FH86" s="22"/>
      <c r="FI86" s="22"/>
      <c r="FJ86" s="22"/>
      <c r="FK86" s="22"/>
      <c r="FL86" s="22"/>
      <c r="FM86" s="22"/>
      <c r="FN86" s="22"/>
      <c r="FO86" s="22"/>
      <c r="FP86" s="22"/>
      <c r="FQ86" s="22"/>
      <c r="FR86" s="22"/>
      <c r="FS86" s="22"/>
      <c r="FT86" s="22"/>
      <c r="FU86" s="22"/>
      <c r="FV86" s="22"/>
      <c r="FW86" s="22"/>
      <c r="FX86" s="22"/>
      <c r="FY86" s="22"/>
      <c r="FZ86" s="22"/>
      <c r="GA86" s="22"/>
      <c r="GB86" s="22"/>
      <c r="GC86" s="22"/>
      <c r="GD86" s="22"/>
      <c r="GE86" s="22"/>
      <c r="GF86" s="22"/>
      <c r="GG86" s="22"/>
      <c r="GH86" s="22"/>
      <c r="GI86" s="22"/>
      <c r="GJ86" s="22"/>
      <c r="GK86" s="22"/>
      <c r="GL86" s="22"/>
      <c r="GM86" s="22"/>
      <c r="GN86" s="22"/>
      <c r="GO86" s="22"/>
      <c r="GP86" s="22"/>
      <c r="GQ86" s="22"/>
      <c r="GR86" s="22"/>
      <c r="GS86" s="22"/>
      <c r="GT86" s="22"/>
      <c r="GU86" s="22"/>
      <c r="GV86" s="22"/>
      <c r="GW86" s="22"/>
      <c r="GX86" s="22"/>
      <c r="GY86" s="22"/>
      <c r="GZ86" s="22"/>
      <c r="HA86" s="22"/>
      <c r="HB86" s="22"/>
      <c r="HC86" s="22"/>
      <c r="HD86" s="22"/>
      <c r="HE86" s="22"/>
      <c r="HF86" s="22"/>
      <c r="HG86" s="22"/>
      <c r="HH86" s="22"/>
      <c r="HI86" s="22"/>
      <c r="HJ86" s="22"/>
      <c r="HK86" s="22"/>
      <c r="HL86" s="22"/>
      <c r="HM86" s="22"/>
      <c r="HN86" s="22"/>
      <c r="HO86" s="22"/>
      <c r="HP86" s="22"/>
      <c r="HQ86" s="22"/>
      <c r="HR86" s="22"/>
      <c r="HS86" s="22"/>
      <c r="HT86" s="22"/>
      <c r="HU86" s="22"/>
      <c r="HV86" s="22"/>
      <c r="HW86" s="22"/>
      <c r="HX86" s="22"/>
      <c r="HY86" s="22"/>
      <c r="HZ86" s="22"/>
      <c r="IA86" s="22"/>
      <c r="IB86" s="22"/>
      <c r="IC86" s="22"/>
      <c r="ID86" s="22"/>
      <c r="IE86" s="22"/>
      <c r="IF86" s="22"/>
      <c r="IG86" s="22"/>
      <c r="IH86" s="22"/>
      <c r="II86" s="22"/>
      <c r="IJ86" s="22"/>
      <c r="IK86" s="22"/>
      <c r="IL86" s="22"/>
      <c r="IM86" s="22"/>
      <c r="IN86" s="22"/>
      <c r="IO86" s="22"/>
    </row>
    <row r="87" spans="1:7" ht="37.5" customHeight="1">
      <c r="A87" s="96">
        <v>250404</v>
      </c>
      <c r="B87" s="75" t="s">
        <v>124</v>
      </c>
      <c r="C87" s="77">
        <v>65000</v>
      </c>
      <c r="D87" s="77">
        <v>68470</v>
      </c>
      <c r="E87" s="77">
        <v>59412.23</v>
      </c>
      <c r="F87" s="78">
        <f>SUM(E87/C87*100)</f>
        <v>91.40343076923078</v>
      </c>
      <c r="G87" s="78">
        <f t="shared" si="4"/>
        <v>86.77118446034761</v>
      </c>
    </row>
    <row r="88" spans="1:9" ht="36.75" customHeight="1">
      <c r="A88" s="70" t="s">
        <v>173</v>
      </c>
      <c r="B88" s="127" t="s">
        <v>125</v>
      </c>
      <c r="C88" s="72">
        <f>SUM(C4,C5,C13,C20,C61,C68,C71,C77,C83,C85,C59,C79,C75,C81)</f>
        <v>152553928</v>
      </c>
      <c r="D88" s="72">
        <f>SUM(D4,D5,D13,D20,D61,D68,D71,D77,D83,D85,D59,D79,D75,D81)</f>
        <v>130898554.97999999</v>
      </c>
      <c r="E88" s="72">
        <f>SUM(E4,E5,E13,E20,E61,E68,E71,E77,E83,E85,E59,E79,E75,E81)</f>
        <v>75834944.37</v>
      </c>
      <c r="F88" s="73">
        <f t="shared" si="2"/>
        <v>49.71025352424882</v>
      </c>
      <c r="G88" s="73">
        <f t="shared" si="4"/>
        <v>57.93413409459474</v>
      </c>
      <c r="I88" s="99" t="e">
        <f>E88+#REF!</f>
        <v>#REF!</v>
      </c>
    </row>
    <row r="89" spans="1:249" s="23" customFormat="1" ht="18.75" customHeight="1">
      <c r="A89" s="96">
        <v>250311</v>
      </c>
      <c r="B89" s="75" t="s">
        <v>126</v>
      </c>
      <c r="C89" s="77">
        <v>5132246</v>
      </c>
      <c r="D89" s="77">
        <v>4248081</v>
      </c>
      <c r="E89" s="77">
        <v>3753052.7</v>
      </c>
      <c r="F89" s="78">
        <f>SUM(E89/C89*100)</f>
        <v>73.12690584200368</v>
      </c>
      <c r="G89" s="78">
        <f t="shared" si="4"/>
        <v>88.34701362803582</v>
      </c>
      <c r="H89" s="19"/>
      <c r="I89" s="22"/>
      <c r="J89" s="100" t="e">
        <f>D89+#REF!+#REF!</f>
        <v>#REF!</v>
      </c>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22"/>
      <c r="DW89" s="22"/>
      <c r="DX89" s="22"/>
      <c r="DY89" s="22"/>
      <c r="DZ89" s="22"/>
      <c r="EA89" s="22"/>
      <c r="EB89" s="22"/>
      <c r="EC89" s="22"/>
      <c r="ED89" s="22"/>
      <c r="EE89" s="22"/>
      <c r="EF89" s="22"/>
      <c r="EG89" s="22"/>
      <c r="EH89" s="22"/>
      <c r="EI89" s="22"/>
      <c r="EJ89" s="22"/>
      <c r="EK89" s="22"/>
      <c r="EL89" s="22"/>
      <c r="EM89" s="22"/>
      <c r="EN89" s="22"/>
      <c r="EO89" s="22"/>
      <c r="EP89" s="22"/>
      <c r="EQ89" s="22"/>
      <c r="ER89" s="22"/>
      <c r="ES89" s="22"/>
      <c r="ET89" s="22"/>
      <c r="EU89" s="22"/>
      <c r="EV89" s="22"/>
      <c r="EW89" s="22"/>
      <c r="EX89" s="22"/>
      <c r="EY89" s="22"/>
      <c r="EZ89" s="22"/>
      <c r="FA89" s="22"/>
      <c r="FB89" s="22"/>
      <c r="FC89" s="22"/>
      <c r="FD89" s="22"/>
      <c r="FE89" s="22"/>
      <c r="FF89" s="22"/>
      <c r="FG89" s="22"/>
      <c r="FH89" s="22"/>
      <c r="FI89" s="22"/>
      <c r="FJ89" s="22"/>
      <c r="FK89" s="22"/>
      <c r="FL89" s="22"/>
      <c r="FM89" s="22"/>
      <c r="FN89" s="22"/>
      <c r="FO89" s="22"/>
      <c r="FP89" s="22"/>
      <c r="FQ89" s="22"/>
      <c r="FR89" s="22"/>
      <c r="FS89" s="22"/>
      <c r="FT89" s="22"/>
      <c r="FU89" s="22"/>
      <c r="FV89" s="22"/>
      <c r="FW89" s="22"/>
      <c r="FX89" s="22"/>
      <c r="FY89" s="22"/>
      <c r="FZ89" s="22"/>
      <c r="GA89" s="22"/>
      <c r="GB89" s="22"/>
      <c r="GC89" s="22"/>
      <c r="GD89" s="22"/>
      <c r="GE89" s="22"/>
      <c r="GF89" s="22"/>
      <c r="GG89" s="22"/>
      <c r="GH89" s="22"/>
      <c r="GI89" s="22"/>
      <c r="GJ89" s="22"/>
      <c r="GK89" s="22"/>
      <c r="GL89" s="22"/>
      <c r="GM89" s="22"/>
      <c r="GN89" s="22"/>
      <c r="GO89" s="22"/>
      <c r="GP89" s="22"/>
      <c r="GQ89" s="22"/>
      <c r="GR89" s="22"/>
      <c r="GS89" s="22"/>
      <c r="GT89" s="22"/>
      <c r="GU89" s="22"/>
      <c r="GV89" s="22"/>
      <c r="GW89" s="22"/>
      <c r="GX89" s="22"/>
      <c r="GY89" s="22"/>
      <c r="GZ89" s="22"/>
      <c r="HA89" s="22"/>
      <c r="HB89" s="22"/>
      <c r="HC89" s="22"/>
      <c r="HD89" s="22"/>
      <c r="HE89" s="22"/>
      <c r="HF89" s="22"/>
      <c r="HG89" s="22"/>
      <c r="HH89" s="22"/>
      <c r="HI89" s="22"/>
      <c r="HJ89" s="22"/>
      <c r="HK89" s="22"/>
      <c r="HL89" s="22"/>
      <c r="HM89" s="22"/>
      <c r="HN89" s="22"/>
      <c r="HO89" s="22"/>
      <c r="HP89" s="22"/>
      <c r="HQ89" s="22"/>
      <c r="HR89" s="22"/>
      <c r="HS89" s="22"/>
      <c r="HT89" s="22"/>
      <c r="HU89" s="22"/>
      <c r="HV89" s="22"/>
      <c r="HW89" s="22"/>
      <c r="HX89" s="22"/>
      <c r="HY89" s="22"/>
      <c r="HZ89" s="22"/>
      <c r="IA89" s="22"/>
      <c r="IB89" s="22"/>
      <c r="IC89" s="22"/>
      <c r="ID89" s="22"/>
      <c r="IE89" s="22"/>
      <c r="IF89" s="22"/>
      <c r="IG89" s="22"/>
      <c r="IH89" s="22"/>
      <c r="II89" s="22"/>
      <c r="IJ89" s="22"/>
      <c r="IK89" s="22"/>
      <c r="IL89" s="22"/>
      <c r="IM89" s="22"/>
      <c r="IN89" s="22"/>
      <c r="IO89" s="22"/>
    </row>
    <row r="90" spans="1:249" s="23" customFormat="1" ht="18.75" customHeight="1">
      <c r="A90" s="96">
        <v>250315</v>
      </c>
      <c r="B90" s="75" t="s">
        <v>227</v>
      </c>
      <c r="C90" s="77"/>
      <c r="D90" s="77">
        <v>115313</v>
      </c>
      <c r="E90" s="77">
        <v>115313</v>
      </c>
      <c r="F90" s="78">
        <v>0</v>
      </c>
      <c r="G90" s="78">
        <f t="shared" si="4"/>
        <v>100</v>
      </c>
      <c r="H90" s="19"/>
      <c r="I90" s="22"/>
      <c r="J90" s="100"/>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c r="EA90" s="22"/>
      <c r="EB90" s="22"/>
      <c r="EC90" s="22"/>
      <c r="ED90" s="22"/>
      <c r="EE90" s="22"/>
      <c r="EF90" s="22"/>
      <c r="EG90" s="22"/>
      <c r="EH90" s="22"/>
      <c r="EI90" s="22"/>
      <c r="EJ90" s="22"/>
      <c r="EK90" s="22"/>
      <c r="EL90" s="22"/>
      <c r="EM90" s="22"/>
      <c r="EN90" s="22"/>
      <c r="EO90" s="22"/>
      <c r="EP90" s="22"/>
      <c r="EQ90" s="22"/>
      <c r="ER90" s="22"/>
      <c r="ES90" s="22"/>
      <c r="ET90" s="22"/>
      <c r="EU90" s="22"/>
      <c r="EV90" s="22"/>
      <c r="EW90" s="22"/>
      <c r="EX90" s="22"/>
      <c r="EY90" s="22"/>
      <c r="EZ90" s="22"/>
      <c r="FA90" s="22"/>
      <c r="FB90" s="22"/>
      <c r="FC90" s="22"/>
      <c r="FD90" s="22"/>
      <c r="FE90" s="22"/>
      <c r="FF90" s="22"/>
      <c r="FG90" s="22"/>
      <c r="FH90" s="22"/>
      <c r="FI90" s="22"/>
      <c r="FJ90" s="22"/>
      <c r="FK90" s="22"/>
      <c r="FL90" s="22"/>
      <c r="FM90" s="22"/>
      <c r="FN90" s="22"/>
      <c r="FO90" s="22"/>
      <c r="FP90" s="22"/>
      <c r="FQ90" s="22"/>
      <c r="FR90" s="22"/>
      <c r="FS90" s="22"/>
      <c r="FT90" s="22"/>
      <c r="FU90" s="22"/>
      <c r="FV90" s="22"/>
      <c r="FW90" s="22"/>
      <c r="FX90" s="22"/>
      <c r="FY90" s="22"/>
      <c r="FZ90" s="22"/>
      <c r="GA90" s="22"/>
      <c r="GB90" s="22"/>
      <c r="GC90" s="22"/>
      <c r="GD90" s="22"/>
      <c r="GE90" s="22"/>
      <c r="GF90" s="22"/>
      <c r="GG90" s="22"/>
      <c r="GH90" s="22"/>
      <c r="GI90" s="22"/>
      <c r="GJ90" s="22"/>
      <c r="GK90" s="22"/>
      <c r="GL90" s="22"/>
      <c r="GM90" s="22"/>
      <c r="GN90" s="22"/>
      <c r="GO90" s="22"/>
      <c r="GP90" s="22"/>
      <c r="GQ90" s="22"/>
      <c r="GR90" s="22"/>
      <c r="GS90" s="22"/>
      <c r="GT90" s="22"/>
      <c r="GU90" s="22"/>
      <c r="GV90" s="22"/>
      <c r="GW90" s="22"/>
      <c r="GX90" s="22"/>
      <c r="GY90" s="22"/>
      <c r="GZ90" s="22"/>
      <c r="HA90" s="22"/>
      <c r="HB90" s="22"/>
      <c r="HC90" s="22"/>
      <c r="HD90" s="22"/>
      <c r="HE90" s="22"/>
      <c r="HF90" s="22"/>
      <c r="HG90" s="22"/>
      <c r="HH90" s="22"/>
      <c r="HI90" s="22"/>
      <c r="HJ90" s="22"/>
      <c r="HK90" s="22"/>
      <c r="HL90" s="22"/>
      <c r="HM90" s="22"/>
      <c r="HN90" s="22"/>
      <c r="HO90" s="22"/>
      <c r="HP90" s="22"/>
      <c r="HQ90" s="22"/>
      <c r="HR90" s="22"/>
      <c r="HS90" s="22"/>
      <c r="HT90" s="22"/>
      <c r="HU90" s="22"/>
      <c r="HV90" s="22"/>
      <c r="HW90" s="22"/>
      <c r="HX90" s="22"/>
      <c r="HY90" s="22"/>
      <c r="HZ90" s="22"/>
      <c r="IA90" s="22"/>
      <c r="IB90" s="22"/>
      <c r="IC90" s="22"/>
      <c r="ID90" s="22"/>
      <c r="IE90" s="22"/>
      <c r="IF90" s="22"/>
      <c r="IG90" s="22"/>
      <c r="IH90" s="22"/>
      <c r="II90" s="22"/>
      <c r="IJ90" s="22"/>
      <c r="IK90" s="22"/>
      <c r="IL90" s="22"/>
      <c r="IM90" s="22"/>
      <c r="IN90" s="22"/>
      <c r="IO90" s="22"/>
    </row>
    <row r="91" spans="1:249" s="23" customFormat="1" ht="41.25" customHeight="1">
      <c r="A91" s="96">
        <v>250352</v>
      </c>
      <c r="B91" s="75" t="s">
        <v>180</v>
      </c>
      <c r="C91" s="77">
        <v>147400</v>
      </c>
      <c r="D91" s="77">
        <v>119400</v>
      </c>
      <c r="E91" s="77">
        <v>119400</v>
      </c>
      <c r="F91" s="78">
        <f>SUM(E91/C91*100)</f>
        <v>81.00407055630936</v>
      </c>
      <c r="G91" s="78">
        <f>SUM(E91/D91*100)</f>
        <v>100</v>
      </c>
      <c r="H91" s="19"/>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c r="EA91" s="22"/>
      <c r="EB91" s="22"/>
      <c r="EC91" s="22"/>
      <c r="ED91" s="22"/>
      <c r="EE91" s="22"/>
      <c r="EF91" s="22"/>
      <c r="EG91" s="22"/>
      <c r="EH91" s="22"/>
      <c r="EI91" s="22"/>
      <c r="EJ91" s="22"/>
      <c r="EK91" s="22"/>
      <c r="EL91" s="22"/>
      <c r="EM91" s="22"/>
      <c r="EN91" s="22"/>
      <c r="EO91" s="22"/>
      <c r="EP91" s="22"/>
      <c r="EQ91" s="22"/>
      <c r="ER91" s="22"/>
      <c r="ES91" s="22"/>
      <c r="ET91" s="22"/>
      <c r="EU91" s="22"/>
      <c r="EV91" s="22"/>
      <c r="EW91" s="22"/>
      <c r="EX91" s="22"/>
      <c r="EY91" s="22"/>
      <c r="EZ91" s="22"/>
      <c r="FA91" s="22"/>
      <c r="FB91" s="22"/>
      <c r="FC91" s="22"/>
      <c r="FD91" s="22"/>
      <c r="FE91" s="22"/>
      <c r="FF91" s="22"/>
      <c r="FG91" s="22"/>
      <c r="FH91" s="22"/>
      <c r="FI91" s="22"/>
      <c r="FJ91" s="22"/>
      <c r="FK91" s="22"/>
      <c r="FL91" s="22"/>
      <c r="FM91" s="22"/>
      <c r="FN91" s="22"/>
      <c r="FO91" s="22"/>
      <c r="FP91" s="22"/>
      <c r="FQ91" s="22"/>
      <c r="FR91" s="22"/>
      <c r="FS91" s="22"/>
      <c r="FT91" s="22"/>
      <c r="FU91" s="22"/>
      <c r="FV91" s="22"/>
      <c r="FW91" s="22"/>
      <c r="FX91" s="22"/>
      <c r="FY91" s="22"/>
      <c r="FZ91" s="22"/>
      <c r="GA91" s="22"/>
      <c r="GB91" s="22"/>
      <c r="GC91" s="22"/>
      <c r="GD91" s="22"/>
      <c r="GE91" s="22"/>
      <c r="GF91" s="22"/>
      <c r="GG91" s="22"/>
      <c r="GH91" s="22"/>
      <c r="GI91" s="22"/>
      <c r="GJ91" s="22"/>
      <c r="GK91" s="22"/>
      <c r="GL91" s="22"/>
      <c r="GM91" s="22"/>
      <c r="GN91" s="22"/>
      <c r="GO91" s="22"/>
      <c r="GP91" s="22"/>
      <c r="GQ91" s="22"/>
      <c r="GR91" s="22"/>
      <c r="GS91" s="22"/>
      <c r="GT91" s="22"/>
      <c r="GU91" s="22"/>
      <c r="GV91" s="22"/>
      <c r="GW91" s="22"/>
      <c r="GX91" s="22"/>
      <c r="GY91" s="22"/>
      <c r="GZ91" s="22"/>
      <c r="HA91" s="22"/>
      <c r="HB91" s="22"/>
      <c r="HC91" s="22"/>
      <c r="HD91" s="22"/>
      <c r="HE91" s="22"/>
      <c r="HF91" s="22"/>
      <c r="HG91" s="22"/>
      <c r="HH91" s="22"/>
      <c r="HI91" s="22"/>
      <c r="HJ91" s="22"/>
      <c r="HK91" s="22"/>
      <c r="HL91" s="22"/>
      <c r="HM91" s="22"/>
      <c r="HN91" s="22"/>
      <c r="HO91" s="22"/>
      <c r="HP91" s="22"/>
      <c r="HQ91" s="22"/>
      <c r="HR91" s="22"/>
      <c r="HS91" s="22"/>
      <c r="HT91" s="22"/>
      <c r="HU91" s="22"/>
      <c r="HV91" s="22"/>
      <c r="HW91" s="22"/>
      <c r="HX91" s="22"/>
      <c r="HY91" s="22"/>
      <c r="HZ91" s="22"/>
      <c r="IA91" s="22"/>
      <c r="IB91" s="22"/>
      <c r="IC91" s="22"/>
      <c r="ID91" s="22"/>
      <c r="IE91" s="22"/>
      <c r="IF91" s="22"/>
      <c r="IG91" s="22"/>
      <c r="IH91" s="22"/>
      <c r="II91" s="22"/>
      <c r="IJ91" s="22"/>
      <c r="IK91" s="22"/>
      <c r="IL91" s="22"/>
      <c r="IM91" s="22"/>
      <c r="IN91" s="22"/>
      <c r="IO91" s="22"/>
    </row>
    <row r="92" spans="1:249" s="23" customFormat="1" ht="41.25" customHeight="1">
      <c r="A92" s="96">
        <v>250380</v>
      </c>
      <c r="B92" s="75" t="s">
        <v>168</v>
      </c>
      <c r="C92" s="77"/>
      <c r="D92" s="77">
        <v>188400</v>
      </c>
      <c r="E92" s="77">
        <v>188400</v>
      </c>
      <c r="F92" s="78">
        <v>0</v>
      </c>
      <c r="G92" s="78">
        <f>SUM(E92/D92*100)</f>
        <v>100</v>
      </c>
      <c r="H92" s="19"/>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2"/>
      <c r="DX92" s="22"/>
      <c r="DY92" s="22"/>
      <c r="DZ92" s="22"/>
      <c r="EA92" s="22"/>
      <c r="EB92" s="22"/>
      <c r="EC92" s="22"/>
      <c r="ED92" s="22"/>
      <c r="EE92" s="22"/>
      <c r="EF92" s="22"/>
      <c r="EG92" s="22"/>
      <c r="EH92" s="22"/>
      <c r="EI92" s="22"/>
      <c r="EJ92" s="22"/>
      <c r="EK92" s="22"/>
      <c r="EL92" s="22"/>
      <c r="EM92" s="22"/>
      <c r="EN92" s="22"/>
      <c r="EO92" s="22"/>
      <c r="EP92" s="22"/>
      <c r="EQ92" s="22"/>
      <c r="ER92" s="22"/>
      <c r="ES92" s="22"/>
      <c r="ET92" s="22"/>
      <c r="EU92" s="22"/>
      <c r="EV92" s="22"/>
      <c r="EW92" s="22"/>
      <c r="EX92" s="22"/>
      <c r="EY92" s="22"/>
      <c r="EZ92" s="22"/>
      <c r="FA92" s="22"/>
      <c r="FB92" s="22"/>
      <c r="FC92" s="22"/>
      <c r="FD92" s="22"/>
      <c r="FE92" s="22"/>
      <c r="FF92" s="22"/>
      <c r="FG92" s="22"/>
      <c r="FH92" s="22"/>
      <c r="FI92" s="22"/>
      <c r="FJ92" s="22"/>
      <c r="FK92" s="22"/>
      <c r="FL92" s="22"/>
      <c r="FM92" s="22"/>
      <c r="FN92" s="22"/>
      <c r="FO92" s="22"/>
      <c r="FP92" s="22"/>
      <c r="FQ92" s="22"/>
      <c r="FR92" s="22"/>
      <c r="FS92" s="22"/>
      <c r="FT92" s="22"/>
      <c r="FU92" s="22"/>
      <c r="FV92" s="22"/>
      <c r="FW92" s="22"/>
      <c r="FX92" s="22"/>
      <c r="FY92" s="22"/>
      <c r="FZ92" s="22"/>
      <c r="GA92" s="22"/>
      <c r="GB92" s="22"/>
      <c r="GC92" s="22"/>
      <c r="GD92" s="22"/>
      <c r="GE92" s="22"/>
      <c r="GF92" s="22"/>
      <c r="GG92" s="22"/>
      <c r="GH92" s="22"/>
      <c r="GI92" s="22"/>
      <c r="GJ92" s="22"/>
      <c r="GK92" s="22"/>
      <c r="GL92" s="22"/>
      <c r="GM92" s="22"/>
      <c r="GN92" s="22"/>
      <c r="GO92" s="22"/>
      <c r="GP92" s="22"/>
      <c r="GQ92" s="22"/>
      <c r="GR92" s="22"/>
      <c r="GS92" s="22"/>
      <c r="GT92" s="22"/>
      <c r="GU92" s="22"/>
      <c r="GV92" s="22"/>
      <c r="GW92" s="22"/>
      <c r="GX92" s="22"/>
      <c r="GY92" s="22"/>
      <c r="GZ92" s="22"/>
      <c r="HA92" s="22"/>
      <c r="HB92" s="22"/>
      <c r="HC92" s="22"/>
      <c r="HD92" s="22"/>
      <c r="HE92" s="22"/>
      <c r="HF92" s="22"/>
      <c r="HG92" s="22"/>
      <c r="HH92" s="22"/>
      <c r="HI92" s="22"/>
      <c r="HJ92" s="22"/>
      <c r="HK92" s="22"/>
      <c r="HL92" s="22"/>
      <c r="HM92" s="22"/>
      <c r="HN92" s="22"/>
      <c r="HO92" s="22"/>
      <c r="HP92" s="22"/>
      <c r="HQ92" s="22"/>
      <c r="HR92" s="22"/>
      <c r="HS92" s="22"/>
      <c r="HT92" s="22"/>
      <c r="HU92" s="22"/>
      <c r="HV92" s="22"/>
      <c r="HW92" s="22"/>
      <c r="HX92" s="22"/>
      <c r="HY92" s="22"/>
      <c r="HZ92" s="22"/>
      <c r="IA92" s="22"/>
      <c r="IB92" s="22"/>
      <c r="IC92" s="22"/>
      <c r="ID92" s="22"/>
      <c r="IE92" s="22"/>
      <c r="IF92" s="22"/>
      <c r="IG92" s="22"/>
      <c r="IH92" s="22"/>
      <c r="II92" s="22"/>
      <c r="IJ92" s="22"/>
      <c r="IK92" s="22"/>
      <c r="IL92" s="22"/>
      <c r="IM92" s="22"/>
      <c r="IN92" s="22"/>
      <c r="IO92" s="22"/>
    </row>
    <row r="93" spans="1:10" ht="44.25" customHeight="1">
      <c r="A93" s="95">
        <v>900203</v>
      </c>
      <c r="B93" s="127" t="s">
        <v>127</v>
      </c>
      <c r="C93" s="128">
        <f>SUM(C88:C91)</f>
        <v>157833574</v>
      </c>
      <c r="D93" s="128">
        <f>SUM(D88:D92)</f>
        <v>135569748.98</v>
      </c>
      <c r="E93" s="128">
        <f>SUM(E88:E92)</f>
        <v>80011110.07000001</v>
      </c>
      <c r="F93" s="129">
        <f t="shared" si="2"/>
        <v>50.69333985302773</v>
      </c>
      <c r="G93" s="129">
        <f>SUM(E93/D93*100)</f>
        <v>59.018409838468976</v>
      </c>
      <c r="I93" s="101">
        <f>112724026.12-E93</f>
        <v>32712916.049999997</v>
      </c>
      <c r="J93" s="102" t="e">
        <f>D93+D95-'1 Доходи'!#REF!</f>
        <v>#REF!</v>
      </c>
    </row>
    <row r="94" spans="1:249" s="23" customFormat="1" ht="20.25">
      <c r="A94" s="95"/>
      <c r="B94" s="71" t="s">
        <v>128</v>
      </c>
      <c r="C94" s="72">
        <f>C95</f>
        <v>85000</v>
      </c>
      <c r="D94" s="72">
        <f>D95</f>
        <v>85000</v>
      </c>
      <c r="E94" s="72">
        <f>E95</f>
        <v>30000</v>
      </c>
      <c r="F94" s="73">
        <f>SUM(E94/C94*100)</f>
        <v>35.294117647058826</v>
      </c>
      <c r="G94" s="73">
        <f>SUM(E94/D94*100)</f>
        <v>35.294117647058826</v>
      </c>
      <c r="H94" s="97"/>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c r="DL94" s="22"/>
      <c r="DM94" s="22"/>
      <c r="DN94" s="22"/>
      <c r="DO94" s="22"/>
      <c r="DP94" s="22"/>
      <c r="DQ94" s="22"/>
      <c r="DR94" s="22"/>
      <c r="DS94" s="22"/>
      <c r="DT94" s="22"/>
      <c r="DU94" s="22"/>
      <c r="DV94" s="22"/>
      <c r="DW94" s="22"/>
      <c r="DX94" s="22"/>
      <c r="DY94" s="22"/>
      <c r="DZ94" s="22"/>
      <c r="EA94" s="22"/>
      <c r="EB94" s="22"/>
      <c r="EC94" s="22"/>
      <c r="ED94" s="22"/>
      <c r="EE94" s="22"/>
      <c r="EF94" s="22"/>
      <c r="EG94" s="22"/>
      <c r="EH94" s="22"/>
      <c r="EI94" s="22"/>
      <c r="EJ94" s="22"/>
      <c r="EK94" s="22"/>
      <c r="EL94" s="22"/>
      <c r="EM94" s="22"/>
      <c r="EN94" s="22"/>
      <c r="EO94" s="22"/>
      <c r="EP94" s="22"/>
      <c r="EQ94" s="22"/>
      <c r="ER94" s="22"/>
      <c r="ES94" s="22"/>
      <c r="ET94" s="22"/>
      <c r="EU94" s="22"/>
      <c r="EV94" s="22"/>
      <c r="EW94" s="22"/>
      <c r="EX94" s="22"/>
      <c r="EY94" s="22"/>
      <c r="EZ94" s="22"/>
      <c r="FA94" s="22"/>
      <c r="FB94" s="22"/>
      <c r="FC94" s="22"/>
      <c r="FD94" s="22"/>
      <c r="FE94" s="22"/>
      <c r="FF94" s="22"/>
      <c r="FG94" s="22"/>
      <c r="FH94" s="22"/>
      <c r="FI94" s="22"/>
      <c r="FJ94" s="22"/>
      <c r="FK94" s="22"/>
      <c r="FL94" s="22"/>
      <c r="FM94" s="22"/>
      <c r="FN94" s="22"/>
      <c r="FO94" s="22"/>
      <c r="FP94" s="22"/>
      <c r="FQ94" s="22"/>
      <c r="FR94" s="22"/>
      <c r="FS94" s="22"/>
      <c r="FT94" s="22"/>
      <c r="FU94" s="22"/>
      <c r="FV94" s="22"/>
      <c r="FW94" s="22"/>
      <c r="FX94" s="22"/>
      <c r="FY94" s="22"/>
      <c r="FZ94" s="22"/>
      <c r="GA94" s="22"/>
      <c r="GB94" s="22"/>
      <c r="GC94" s="22"/>
      <c r="GD94" s="22"/>
      <c r="GE94" s="22"/>
      <c r="GF94" s="22"/>
      <c r="GG94" s="22"/>
      <c r="GH94" s="22"/>
      <c r="GI94" s="22"/>
      <c r="GJ94" s="22"/>
      <c r="GK94" s="22"/>
      <c r="GL94" s="22"/>
      <c r="GM94" s="22"/>
      <c r="GN94" s="22"/>
      <c r="GO94" s="22"/>
      <c r="GP94" s="22"/>
      <c r="GQ94" s="22"/>
      <c r="GR94" s="22"/>
      <c r="GS94" s="22"/>
      <c r="GT94" s="22"/>
      <c r="GU94" s="22"/>
      <c r="GV94" s="22"/>
      <c r="GW94" s="22"/>
      <c r="GX94" s="22"/>
      <c r="GY94" s="22"/>
      <c r="GZ94" s="22"/>
      <c r="HA94" s="22"/>
      <c r="HB94" s="22"/>
      <c r="HC94" s="22"/>
      <c r="HD94" s="22"/>
      <c r="HE94" s="22"/>
      <c r="HF94" s="22"/>
      <c r="HG94" s="22"/>
      <c r="HH94" s="22"/>
      <c r="HI94" s="22"/>
      <c r="HJ94" s="22"/>
      <c r="HK94" s="22"/>
      <c r="HL94" s="22"/>
      <c r="HM94" s="22"/>
      <c r="HN94" s="22"/>
      <c r="HO94" s="22"/>
      <c r="HP94" s="22"/>
      <c r="HQ94" s="22"/>
      <c r="HR94" s="22"/>
      <c r="HS94" s="22"/>
      <c r="HT94" s="22"/>
      <c r="HU94" s="22"/>
      <c r="HV94" s="22"/>
      <c r="HW94" s="22"/>
      <c r="HX94" s="22"/>
      <c r="HY94" s="22"/>
      <c r="HZ94" s="22"/>
      <c r="IA94" s="22"/>
      <c r="IB94" s="22"/>
      <c r="IC94" s="22"/>
      <c r="ID94" s="22"/>
      <c r="IE94" s="22"/>
      <c r="IF94" s="22"/>
      <c r="IG94" s="22"/>
      <c r="IH94" s="22"/>
      <c r="II94" s="22"/>
      <c r="IJ94" s="22"/>
      <c r="IK94" s="22"/>
      <c r="IL94" s="22"/>
      <c r="IM94" s="22"/>
      <c r="IN94" s="22"/>
      <c r="IO94" s="22"/>
    </row>
    <row r="95" spans="1:7" ht="24.75" customHeight="1">
      <c r="A95" s="103">
        <v>250911</v>
      </c>
      <c r="B95" s="104" t="s">
        <v>129</v>
      </c>
      <c r="C95" s="82">
        <v>85000</v>
      </c>
      <c r="D95" s="82">
        <v>85000</v>
      </c>
      <c r="E95" s="82">
        <v>30000</v>
      </c>
      <c r="F95" s="78">
        <f>SUM(E95/C95*100)</f>
        <v>35.294117647058826</v>
      </c>
      <c r="G95" s="78">
        <f>SUM(E95/D95*100)</f>
        <v>35.294117647058826</v>
      </c>
    </row>
    <row r="96" spans="1:7" ht="18.75" customHeight="1">
      <c r="A96" s="137" t="s">
        <v>1</v>
      </c>
      <c r="B96" s="138"/>
      <c r="C96" s="138"/>
      <c r="D96" s="138"/>
      <c r="E96" s="138"/>
      <c r="F96" s="138"/>
      <c r="G96" s="139"/>
    </row>
    <row r="97" spans="1:7" ht="20.25">
      <c r="A97" s="65" t="s">
        <v>130</v>
      </c>
      <c r="B97" s="66" t="s">
        <v>131</v>
      </c>
      <c r="C97" s="105">
        <v>30000</v>
      </c>
      <c r="D97" s="105"/>
      <c r="E97" s="105">
        <v>24307.61</v>
      </c>
      <c r="F97" s="73">
        <f aca="true" t="shared" si="5" ref="F97:F104">SUM(E97/C97*100)</f>
        <v>81.02536666666667</v>
      </c>
      <c r="G97" s="73">
        <v>0</v>
      </c>
    </row>
    <row r="98" spans="1:7" ht="28.5" customHeight="1">
      <c r="A98" s="70" t="s">
        <v>5</v>
      </c>
      <c r="B98" s="71" t="s">
        <v>6</v>
      </c>
      <c r="C98" s="72">
        <f>C99</f>
        <v>836394</v>
      </c>
      <c r="D98" s="72">
        <f>D100+D99</f>
        <v>601551</v>
      </c>
      <c r="E98" s="72">
        <f>E100+E99</f>
        <v>1341282.44</v>
      </c>
      <c r="F98" s="106">
        <f t="shared" si="5"/>
        <v>160.3649045784642</v>
      </c>
      <c r="G98" s="107" t="s">
        <v>201</v>
      </c>
    </row>
    <row r="99" spans="1:7" ht="21" customHeight="1">
      <c r="A99" s="74" t="s">
        <v>7</v>
      </c>
      <c r="B99" s="75" t="s">
        <v>132</v>
      </c>
      <c r="C99" s="77">
        <v>836394</v>
      </c>
      <c r="D99" s="77">
        <v>468351</v>
      </c>
      <c r="E99" s="77">
        <v>1208082.44</v>
      </c>
      <c r="F99" s="108">
        <f t="shared" si="5"/>
        <v>144.43939578715293</v>
      </c>
      <c r="G99" s="107" t="s">
        <v>201</v>
      </c>
    </row>
    <row r="100" spans="1:7" ht="21" customHeight="1">
      <c r="A100" s="74" t="s">
        <v>228</v>
      </c>
      <c r="B100" s="75"/>
      <c r="C100" s="77"/>
      <c r="D100" s="77">
        <v>133200</v>
      </c>
      <c r="E100" s="77">
        <v>133200</v>
      </c>
      <c r="F100" s="78"/>
      <c r="G100" s="78">
        <f>SUM(E100/D100*100)</f>
        <v>100</v>
      </c>
    </row>
    <row r="101" spans="1:7" ht="21" customHeight="1">
      <c r="A101" s="70" t="s">
        <v>21</v>
      </c>
      <c r="B101" s="71" t="s">
        <v>133</v>
      </c>
      <c r="C101" s="72">
        <f>C102+C103</f>
        <v>1464500</v>
      </c>
      <c r="D101" s="72">
        <f>D102+D103</f>
        <v>245770</v>
      </c>
      <c r="E101" s="72">
        <f>E102+E103</f>
        <v>1622474.77</v>
      </c>
      <c r="F101" s="73">
        <f t="shared" si="5"/>
        <v>110.78694230112667</v>
      </c>
      <c r="G101" s="107" t="s">
        <v>201</v>
      </c>
    </row>
    <row r="102" spans="1:7" ht="21" customHeight="1">
      <c r="A102" s="74" t="s">
        <v>23</v>
      </c>
      <c r="B102" s="75" t="s">
        <v>24</v>
      </c>
      <c r="C102" s="77">
        <v>1464500</v>
      </c>
      <c r="D102" s="77">
        <v>148241</v>
      </c>
      <c r="E102" s="77">
        <v>1469194.77</v>
      </c>
      <c r="F102" s="78">
        <f t="shared" si="5"/>
        <v>100.32057152611813</v>
      </c>
      <c r="G102" s="107" t="s">
        <v>201</v>
      </c>
    </row>
    <row r="103" spans="1:7" ht="21" customHeight="1">
      <c r="A103" s="74" t="s">
        <v>175</v>
      </c>
      <c r="B103" s="75" t="s">
        <v>177</v>
      </c>
      <c r="C103" s="77"/>
      <c r="D103" s="77">
        <v>97529</v>
      </c>
      <c r="E103" s="77">
        <v>153280</v>
      </c>
      <c r="F103" s="78">
        <v>0</v>
      </c>
      <c r="G103" s="108">
        <f>SUM(E103/D103*100)</f>
        <v>157.1635103405141</v>
      </c>
    </row>
    <row r="104" spans="1:7" ht="20.25">
      <c r="A104" s="70" t="s">
        <v>28</v>
      </c>
      <c r="B104" s="71" t="s">
        <v>134</v>
      </c>
      <c r="C104" s="72">
        <f>C106+C105</f>
        <v>235100</v>
      </c>
      <c r="D104" s="72">
        <f>D106+D105</f>
        <v>30552</v>
      </c>
      <c r="E104" s="72">
        <f>E106+E105</f>
        <v>148548.46000000002</v>
      </c>
      <c r="F104" s="73">
        <f t="shared" si="5"/>
        <v>63.18522330923012</v>
      </c>
      <c r="G104" s="107" t="s">
        <v>201</v>
      </c>
    </row>
    <row r="105" spans="1:7" ht="40.5" customHeight="1">
      <c r="A105" s="74" t="s">
        <v>34</v>
      </c>
      <c r="B105" s="75" t="s">
        <v>35</v>
      </c>
      <c r="C105" s="77"/>
      <c r="D105" s="77">
        <v>30552</v>
      </c>
      <c r="E105" s="77">
        <v>30552</v>
      </c>
      <c r="F105" s="73"/>
      <c r="G105" s="78">
        <f>SUM(E105/D105*100)</f>
        <v>100</v>
      </c>
    </row>
    <row r="106" spans="1:7" ht="19.5" customHeight="1">
      <c r="A106" s="74" t="s">
        <v>94</v>
      </c>
      <c r="B106" s="75" t="s">
        <v>135</v>
      </c>
      <c r="C106" s="77">
        <v>235100</v>
      </c>
      <c r="D106" s="109"/>
      <c r="E106" s="77">
        <v>117996.46</v>
      </c>
      <c r="F106" s="78">
        <f>SUM(E106/C106*100)</f>
        <v>50.18990216928967</v>
      </c>
      <c r="G106" s="78">
        <v>0</v>
      </c>
    </row>
    <row r="107" spans="1:7" ht="22.5" customHeight="1">
      <c r="A107" s="70" t="s">
        <v>136</v>
      </c>
      <c r="B107" s="71" t="s">
        <v>137</v>
      </c>
      <c r="C107" s="72">
        <f>SUM(C108:C110)</f>
        <v>94850</v>
      </c>
      <c r="D107" s="72">
        <f>SUM(D108:D110)</f>
        <v>52160</v>
      </c>
      <c r="E107" s="72">
        <f>SUM(E108:E110)</f>
        <v>40236.36</v>
      </c>
      <c r="F107" s="73">
        <f>SUM(E107/C107*100)</f>
        <v>42.421043753294676</v>
      </c>
      <c r="G107" s="73">
        <f aca="true" t="shared" si="6" ref="G107:G123">SUM(E107/D107*100)</f>
        <v>77.14026073619632</v>
      </c>
    </row>
    <row r="108" spans="1:7" ht="17.25" customHeight="1">
      <c r="A108" s="74" t="s">
        <v>138</v>
      </c>
      <c r="B108" s="75" t="s">
        <v>106</v>
      </c>
      <c r="C108" s="77">
        <v>27100</v>
      </c>
      <c r="D108" s="77">
        <v>32100</v>
      </c>
      <c r="E108" s="77">
        <v>25550</v>
      </c>
      <c r="F108" s="78">
        <f>SUM(E108/C108*100)</f>
        <v>94.28044280442805</v>
      </c>
      <c r="G108" s="78">
        <f t="shared" si="6"/>
        <v>79.59501557632399</v>
      </c>
    </row>
    <row r="109" spans="1:7" ht="22.5" customHeight="1">
      <c r="A109" s="74" t="s">
        <v>139</v>
      </c>
      <c r="B109" s="75" t="s">
        <v>108</v>
      </c>
      <c r="C109" s="77">
        <v>20575</v>
      </c>
      <c r="D109" s="77">
        <v>13200</v>
      </c>
      <c r="E109" s="77">
        <v>3975.98</v>
      </c>
      <c r="F109" s="78">
        <f>SUM(E109/C109*100)</f>
        <v>19.324325637910086</v>
      </c>
      <c r="G109" s="78">
        <f t="shared" si="6"/>
        <v>30.121060606060606</v>
      </c>
    </row>
    <row r="110" spans="1:7" ht="21.75" customHeight="1">
      <c r="A110" s="74" t="s">
        <v>140</v>
      </c>
      <c r="B110" s="75" t="s">
        <v>109</v>
      </c>
      <c r="C110" s="77">
        <v>47175</v>
      </c>
      <c r="D110" s="77">
        <v>6860</v>
      </c>
      <c r="E110" s="77">
        <v>10710.38</v>
      </c>
      <c r="F110" s="78">
        <f>SUM(E110/C110*100)</f>
        <v>22.70350821409645</v>
      </c>
      <c r="G110" s="108">
        <f t="shared" si="6"/>
        <v>156.1279883381924</v>
      </c>
    </row>
    <row r="111" spans="1:249" s="23" customFormat="1" ht="21.75" customHeight="1">
      <c r="A111" s="95">
        <v>130000</v>
      </c>
      <c r="B111" s="71" t="s">
        <v>114</v>
      </c>
      <c r="C111" s="110"/>
      <c r="D111" s="110">
        <f>D112</f>
        <v>2100</v>
      </c>
      <c r="E111" s="110">
        <f>E112</f>
        <v>2100</v>
      </c>
      <c r="F111" s="78"/>
      <c r="G111" s="78">
        <f t="shared" si="6"/>
        <v>100</v>
      </c>
      <c r="H111" s="97"/>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c r="DQ111" s="22"/>
      <c r="DR111" s="22"/>
      <c r="DS111" s="22"/>
      <c r="DT111" s="22"/>
      <c r="DU111" s="22"/>
      <c r="DV111" s="22"/>
      <c r="DW111" s="22"/>
      <c r="DX111" s="22"/>
      <c r="DY111" s="22"/>
      <c r="DZ111" s="22"/>
      <c r="EA111" s="22"/>
      <c r="EB111" s="22"/>
      <c r="EC111" s="22"/>
      <c r="ED111" s="22"/>
      <c r="EE111" s="22"/>
      <c r="EF111" s="22"/>
      <c r="EG111" s="22"/>
      <c r="EH111" s="22"/>
      <c r="EI111" s="22"/>
      <c r="EJ111" s="22"/>
      <c r="EK111" s="22"/>
      <c r="EL111" s="22"/>
      <c r="EM111" s="22"/>
      <c r="EN111" s="22"/>
      <c r="EO111" s="22"/>
      <c r="EP111" s="22"/>
      <c r="EQ111" s="22"/>
      <c r="ER111" s="22"/>
      <c r="ES111" s="22"/>
      <c r="ET111" s="22"/>
      <c r="EU111" s="22"/>
      <c r="EV111" s="22"/>
      <c r="EW111" s="22"/>
      <c r="EX111" s="22"/>
      <c r="EY111" s="22"/>
      <c r="EZ111" s="22"/>
      <c r="FA111" s="22"/>
      <c r="FB111" s="22"/>
      <c r="FC111" s="22"/>
      <c r="FD111" s="22"/>
      <c r="FE111" s="22"/>
      <c r="FF111" s="22"/>
      <c r="FG111" s="22"/>
      <c r="FH111" s="22"/>
      <c r="FI111" s="22"/>
      <c r="FJ111" s="22"/>
      <c r="FK111" s="22"/>
      <c r="FL111" s="22"/>
      <c r="FM111" s="22"/>
      <c r="FN111" s="22"/>
      <c r="FO111" s="22"/>
      <c r="FP111" s="22"/>
      <c r="FQ111" s="22"/>
      <c r="FR111" s="22"/>
      <c r="FS111" s="22"/>
      <c r="FT111" s="22"/>
      <c r="FU111" s="22"/>
      <c r="FV111" s="22"/>
      <c r="FW111" s="22"/>
      <c r="FX111" s="22"/>
      <c r="FY111" s="22"/>
      <c r="FZ111" s="22"/>
      <c r="GA111" s="22"/>
      <c r="GB111" s="22"/>
      <c r="GC111" s="22"/>
      <c r="GD111" s="22"/>
      <c r="GE111" s="22"/>
      <c r="GF111" s="22"/>
      <c r="GG111" s="22"/>
      <c r="GH111" s="22"/>
      <c r="GI111" s="22"/>
      <c r="GJ111" s="22"/>
      <c r="GK111" s="22"/>
      <c r="GL111" s="22"/>
      <c r="GM111" s="22"/>
      <c r="GN111" s="22"/>
      <c r="GO111" s="22"/>
      <c r="GP111" s="22"/>
      <c r="GQ111" s="22"/>
      <c r="GR111" s="22"/>
      <c r="GS111" s="22"/>
      <c r="GT111" s="22"/>
      <c r="GU111" s="22"/>
      <c r="GV111" s="22"/>
      <c r="GW111" s="22"/>
      <c r="GX111" s="22"/>
      <c r="GY111" s="22"/>
      <c r="GZ111" s="22"/>
      <c r="HA111" s="22"/>
      <c r="HB111" s="22"/>
      <c r="HC111" s="22"/>
      <c r="HD111" s="22"/>
      <c r="HE111" s="22"/>
      <c r="HF111" s="22"/>
      <c r="HG111" s="22"/>
      <c r="HH111" s="22"/>
      <c r="HI111" s="22"/>
      <c r="HJ111" s="22"/>
      <c r="HK111" s="22"/>
      <c r="HL111" s="22"/>
      <c r="HM111" s="22"/>
      <c r="HN111" s="22"/>
      <c r="HO111" s="22"/>
      <c r="HP111" s="22"/>
      <c r="HQ111" s="22"/>
      <c r="HR111" s="22"/>
      <c r="HS111" s="22"/>
      <c r="HT111" s="22"/>
      <c r="HU111" s="22"/>
      <c r="HV111" s="22"/>
      <c r="HW111" s="22"/>
      <c r="HX111" s="22"/>
      <c r="HY111" s="22"/>
      <c r="HZ111" s="22"/>
      <c r="IA111" s="22"/>
      <c r="IB111" s="22"/>
      <c r="IC111" s="22"/>
      <c r="ID111" s="22"/>
      <c r="IE111" s="22"/>
      <c r="IF111" s="22"/>
      <c r="IG111" s="22"/>
      <c r="IH111" s="22"/>
      <c r="II111" s="22"/>
      <c r="IJ111" s="22"/>
      <c r="IK111" s="22"/>
      <c r="IL111" s="22"/>
      <c r="IM111" s="22"/>
      <c r="IN111" s="22"/>
      <c r="IO111" s="22"/>
    </row>
    <row r="112" spans="1:7" ht="21.75" customHeight="1">
      <c r="A112" s="96">
        <v>130102</v>
      </c>
      <c r="B112" s="75" t="s">
        <v>115</v>
      </c>
      <c r="C112" s="82"/>
      <c r="D112" s="82">
        <v>2100</v>
      </c>
      <c r="E112" s="82">
        <v>2100</v>
      </c>
      <c r="F112" s="78"/>
      <c r="G112" s="78">
        <f t="shared" si="6"/>
        <v>100</v>
      </c>
    </row>
    <row r="113" spans="1:7" ht="18.75" customHeight="1">
      <c r="A113" s="111" t="s">
        <v>141</v>
      </c>
      <c r="B113" s="112" t="s">
        <v>142</v>
      </c>
      <c r="C113" s="110">
        <f>C114</f>
        <v>46525</v>
      </c>
      <c r="D113" s="110">
        <f>D114</f>
        <v>15000</v>
      </c>
      <c r="E113" s="110">
        <f>E114</f>
        <v>15000</v>
      </c>
      <c r="F113" s="73">
        <f>SUM(E113/C113*100)</f>
        <v>32.2407307898979</v>
      </c>
      <c r="G113" s="73">
        <f t="shared" si="6"/>
        <v>100</v>
      </c>
    </row>
    <row r="114" spans="1:7" ht="21" customHeight="1">
      <c r="A114" s="74" t="s">
        <v>143</v>
      </c>
      <c r="B114" s="75" t="s">
        <v>144</v>
      </c>
      <c r="C114" s="77">
        <v>46525</v>
      </c>
      <c r="D114" s="77">
        <v>15000</v>
      </c>
      <c r="E114" s="77">
        <v>15000</v>
      </c>
      <c r="F114" s="78">
        <f>SUM(E114/C114*100)</f>
        <v>32.2407307898979</v>
      </c>
      <c r="G114" s="78">
        <f t="shared" si="6"/>
        <v>100</v>
      </c>
    </row>
    <row r="115" spans="1:249" s="23" customFormat="1" ht="24" customHeight="1">
      <c r="A115" s="95">
        <v>170000</v>
      </c>
      <c r="B115" s="71" t="s">
        <v>118</v>
      </c>
      <c r="C115" s="72"/>
      <c r="D115" s="72">
        <f>D116</f>
        <v>1093747.4</v>
      </c>
      <c r="E115" s="72">
        <f>E116</f>
        <v>364796.18</v>
      </c>
      <c r="F115" s="73"/>
      <c r="G115" s="78">
        <f t="shared" si="6"/>
        <v>33.352872884543544</v>
      </c>
      <c r="H115" s="97"/>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2"/>
      <c r="ET115" s="22"/>
      <c r="EU115" s="22"/>
      <c r="EV115" s="22"/>
      <c r="EW115" s="22"/>
      <c r="EX115" s="22"/>
      <c r="EY115" s="22"/>
      <c r="EZ115" s="22"/>
      <c r="FA115" s="22"/>
      <c r="FB115" s="22"/>
      <c r="FC115" s="22"/>
      <c r="FD115" s="22"/>
      <c r="FE115" s="22"/>
      <c r="FF115" s="22"/>
      <c r="FG115" s="22"/>
      <c r="FH115" s="22"/>
      <c r="FI115" s="22"/>
      <c r="FJ115" s="22"/>
      <c r="FK115" s="22"/>
      <c r="FL115" s="22"/>
      <c r="FM115" s="22"/>
      <c r="FN115" s="22"/>
      <c r="FO115" s="22"/>
      <c r="FP115" s="22"/>
      <c r="FQ115" s="22"/>
      <c r="FR115" s="22"/>
      <c r="FS115" s="22"/>
      <c r="FT115" s="22"/>
      <c r="FU115" s="22"/>
      <c r="FV115" s="22"/>
      <c r="FW115" s="22"/>
      <c r="FX115" s="22"/>
      <c r="FY115" s="22"/>
      <c r="FZ115" s="22"/>
      <c r="GA115" s="22"/>
      <c r="GB115" s="22"/>
      <c r="GC115" s="22"/>
      <c r="GD115" s="22"/>
      <c r="GE115" s="22"/>
      <c r="GF115" s="22"/>
      <c r="GG115" s="22"/>
      <c r="GH115" s="22"/>
      <c r="GI115" s="22"/>
      <c r="GJ115" s="22"/>
      <c r="GK115" s="22"/>
      <c r="GL115" s="22"/>
      <c r="GM115" s="22"/>
      <c r="GN115" s="22"/>
      <c r="GO115" s="22"/>
      <c r="GP115" s="22"/>
      <c r="GQ115" s="22"/>
      <c r="GR115" s="22"/>
      <c r="GS115" s="22"/>
      <c r="GT115" s="22"/>
      <c r="GU115" s="22"/>
      <c r="GV115" s="22"/>
      <c r="GW115" s="22"/>
      <c r="GX115" s="22"/>
      <c r="GY115" s="22"/>
      <c r="GZ115" s="22"/>
      <c r="HA115" s="22"/>
      <c r="HB115" s="22"/>
      <c r="HC115" s="22"/>
      <c r="HD115" s="22"/>
      <c r="HE115" s="22"/>
      <c r="HF115" s="22"/>
      <c r="HG115" s="22"/>
      <c r="HH115" s="22"/>
      <c r="HI115" s="22"/>
      <c r="HJ115" s="22"/>
      <c r="HK115" s="22"/>
      <c r="HL115" s="22"/>
      <c r="HM115" s="22"/>
      <c r="HN115" s="22"/>
      <c r="HO115" s="22"/>
      <c r="HP115" s="22"/>
      <c r="HQ115" s="22"/>
      <c r="HR115" s="22"/>
      <c r="HS115" s="22"/>
      <c r="HT115" s="22"/>
      <c r="HU115" s="22"/>
      <c r="HV115" s="22"/>
      <c r="HW115" s="22"/>
      <c r="HX115" s="22"/>
      <c r="HY115" s="22"/>
      <c r="HZ115" s="22"/>
      <c r="IA115" s="22"/>
      <c r="IB115" s="22"/>
      <c r="IC115" s="22"/>
      <c r="ID115" s="22"/>
      <c r="IE115" s="22"/>
      <c r="IF115" s="22"/>
      <c r="IG115" s="22"/>
      <c r="IH115" s="22"/>
      <c r="II115" s="22"/>
      <c r="IJ115" s="22"/>
      <c r="IK115" s="22"/>
      <c r="IL115" s="22"/>
      <c r="IM115" s="22"/>
      <c r="IN115" s="22"/>
      <c r="IO115" s="22"/>
    </row>
    <row r="116" spans="1:7" ht="38.25" customHeight="1">
      <c r="A116" s="74" t="s">
        <v>236</v>
      </c>
      <c r="B116" s="75" t="s">
        <v>235</v>
      </c>
      <c r="C116" s="77"/>
      <c r="D116" s="77">
        <v>1093747.4</v>
      </c>
      <c r="E116" s="77">
        <v>364796.18</v>
      </c>
      <c r="F116" s="78"/>
      <c r="G116" s="78">
        <f t="shared" si="6"/>
        <v>33.352872884543544</v>
      </c>
    </row>
    <row r="117" spans="1:249" s="23" customFormat="1" ht="24" customHeight="1">
      <c r="A117" s="70" t="s">
        <v>232</v>
      </c>
      <c r="B117" s="71" t="s">
        <v>233</v>
      </c>
      <c r="C117" s="72"/>
      <c r="D117" s="72">
        <f>D118</f>
        <v>99121</v>
      </c>
      <c r="E117" s="72">
        <f>E118</f>
        <v>0</v>
      </c>
      <c r="F117" s="73"/>
      <c r="G117" s="78">
        <f t="shared" si="6"/>
        <v>0</v>
      </c>
      <c r="H117" s="97"/>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c r="DL117" s="22"/>
      <c r="DM117" s="22"/>
      <c r="DN117" s="22"/>
      <c r="DO117" s="22"/>
      <c r="DP117" s="22"/>
      <c r="DQ117" s="22"/>
      <c r="DR117" s="22"/>
      <c r="DS117" s="22"/>
      <c r="DT117" s="22"/>
      <c r="DU117" s="22"/>
      <c r="DV117" s="22"/>
      <c r="DW117" s="22"/>
      <c r="DX117" s="22"/>
      <c r="DY117" s="22"/>
      <c r="DZ117" s="22"/>
      <c r="EA117" s="22"/>
      <c r="EB117" s="22"/>
      <c r="EC117" s="22"/>
      <c r="ED117" s="22"/>
      <c r="EE117" s="22"/>
      <c r="EF117" s="22"/>
      <c r="EG117" s="22"/>
      <c r="EH117" s="22"/>
      <c r="EI117" s="22"/>
      <c r="EJ117" s="22"/>
      <c r="EK117" s="22"/>
      <c r="EL117" s="22"/>
      <c r="EM117" s="22"/>
      <c r="EN117" s="22"/>
      <c r="EO117" s="22"/>
      <c r="EP117" s="22"/>
      <c r="EQ117" s="22"/>
      <c r="ER117" s="22"/>
      <c r="ES117" s="22"/>
      <c r="ET117" s="22"/>
      <c r="EU117" s="22"/>
      <c r="EV117" s="22"/>
      <c r="EW117" s="22"/>
      <c r="EX117" s="22"/>
      <c r="EY117" s="22"/>
      <c r="EZ117" s="22"/>
      <c r="FA117" s="22"/>
      <c r="FB117" s="22"/>
      <c r="FC117" s="22"/>
      <c r="FD117" s="22"/>
      <c r="FE117" s="22"/>
      <c r="FF117" s="22"/>
      <c r="FG117" s="22"/>
      <c r="FH117" s="22"/>
      <c r="FI117" s="22"/>
      <c r="FJ117" s="22"/>
      <c r="FK117" s="22"/>
      <c r="FL117" s="22"/>
      <c r="FM117" s="22"/>
      <c r="FN117" s="22"/>
      <c r="FO117" s="22"/>
      <c r="FP117" s="22"/>
      <c r="FQ117" s="22"/>
      <c r="FR117" s="22"/>
      <c r="FS117" s="22"/>
      <c r="FT117" s="22"/>
      <c r="FU117" s="22"/>
      <c r="FV117" s="22"/>
      <c r="FW117" s="22"/>
      <c r="FX117" s="22"/>
      <c r="FY117" s="22"/>
      <c r="FZ117" s="22"/>
      <c r="GA117" s="22"/>
      <c r="GB117" s="22"/>
      <c r="GC117" s="22"/>
      <c r="GD117" s="22"/>
      <c r="GE117" s="22"/>
      <c r="GF117" s="22"/>
      <c r="GG117" s="22"/>
      <c r="GH117" s="22"/>
      <c r="GI117" s="22"/>
      <c r="GJ117" s="22"/>
      <c r="GK117" s="22"/>
      <c r="GL117" s="22"/>
      <c r="GM117" s="22"/>
      <c r="GN117" s="22"/>
      <c r="GO117" s="22"/>
      <c r="GP117" s="22"/>
      <c r="GQ117" s="22"/>
      <c r="GR117" s="22"/>
      <c r="GS117" s="22"/>
      <c r="GT117" s="22"/>
      <c r="GU117" s="22"/>
      <c r="GV117" s="22"/>
      <c r="GW117" s="22"/>
      <c r="GX117" s="22"/>
      <c r="GY117" s="22"/>
      <c r="GZ117" s="22"/>
      <c r="HA117" s="22"/>
      <c r="HB117" s="22"/>
      <c r="HC117" s="22"/>
      <c r="HD117" s="22"/>
      <c r="HE117" s="22"/>
      <c r="HF117" s="22"/>
      <c r="HG117" s="22"/>
      <c r="HH117" s="22"/>
      <c r="HI117" s="22"/>
      <c r="HJ117" s="22"/>
      <c r="HK117" s="22"/>
      <c r="HL117" s="22"/>
      <c r="HM117" s="22"/>
      <c r="HN117" s="22"/>
      <c r="HO117" s="22"/>
      <c r="HP117" s="22"/>
      <c r="HQ117" s="22"/>
      <c r="HR117" s="22"/>
      <c r="HS117" s="22"/>
      <c r="HT117" s="22"/>
      <c r="HU117" s="22"/>
      <c r="HV117" s="22"/>
      <c r="HW117" s="22"/>
      <c r="HX117" s="22"/>
      <c r="HY117" s="22"/>
      <c r="HZ117" s="22"/>
      <c r="IA117" s="22"/>
      <c r="IB117" s="22"/>
      <c r="IC117" s="22"/>
      <c r="ID117" s="22"/>
      <c r="IE117" s="22"/>
      <c r="IF117" s="22"/>
      <c r="IG117" s="22"/>
      <c r="IH117" s="22"/>
      <c r="II117" s="22"/>
      <c r="IJ117" s="22"/>
      <c r="IK117" s="22"/>
      <c r="IL117" s="22"/>
      <c r="IM117" s="22"/>
      <c r="IN117" s="22"/>
      <c r="IO117" s="22"/>
    </row>
    <row r="118" spans="1:7" ht="24" customHeight="1">
      <c r="A118" s="74" t="s">
        <v>231</v>
      </c>
      <c r="B118" s="75" t="s">
        <v>230</v>
      </c>
      <c r="C118" s="77"/>
      <c r="D118" s="77">
        <v>99121</v>
      </c>
      <c r="E118" s="77"/>
      <c r="F118" s="78"/>
      <c r="G118" s="78">
        <f t="shared" si="6"/>
        <v>0</v>
      </c>
    </row>
    <row r="119" spans="1:7" ht="18.75" customHeight="1">
      <c r="A119" s="70" t="s">
        <v>252</v>
      </c>
      <c r="B119" s="71" t="s">
        <v>253</v>
      </c>
      <c r="C119" s="77"/>
      <c r="D119" s="72">
        <f>D120</f>
        <v>4000</v>
      </c>
      <c r="E119" s="77"/>
      <c r="F119" s="78"/>
      <c r="G119" s="78">
        <f t="shared" si="6"/>
        <v>0</v>
      </c>
    </row>
    <row r="120" spans="1:7" ht="21" customHeight="1">
      <c r="A120" s="74" t="s">
        <v>254</v>
      </c>
      <c r="B120" s="75" t="s">
        <v>255</v>
      </c>
      <c r="C120" s="77"/>
      <c r="D120" s="77">
        <v>4000</v>
      </c>
      <c r="E120" s="77"/>
      <c r="F120" s="78"/>
      <c r="G120" s="78">
        <f t="shared" si="6"/>
        <v>0</v>
      </c>
    </row>
    <row r="121" spans="1:249" s="23" customFormat="1" ht="24" customHeight="1">
      <c r="A121" s="70" t="s">
        <v>234</v>
      </c>
      <c r="B121" s="71" t="s">
        <v>122</v>
      </c>
      <c r="C121" s="72">
        <f>C122+C123</f>
        <v>1227300</v>
      </c>
      <c r="D121" s="72">
        <f>D122+D123</f>
        <v>556643</v>
      </c>
      <c r="E121" s="72">
        <f>E122+E123</f>
        <v>435085.95999999996</v>
      </c>
      <c r="F121" s="73">
        <f>SUM(E121/C121*100)</f>
        <v>35.450660800130365</v>
      </c>
      <c r="G121" s="78">
        <f t="shared" si="6"/>
        <v>78.1624775664115</v>
      </c>
      <c r="H121" s="97"/>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2"/>
      <c r="DH121" s="22"/>
      <c r="DI121" s="22"/>
      <c r="DJ121" s="22"/>
      <c r="DK121" s="22"/>
      <c r="DL121" s="22"/>
      <c r="DM121" s="22"/>
      <c r="DN121" s="22"/>
      <c r="DO121" s="22"/>
      <c r="DP121" s="22"/>
      <c r="DQ121" s="22"/>
      <c r="DR121" s="22"/>
      <c r="DS121" s="22"/>
      <c r="DT121" s="22"/>
      <c r="DU121" s="22"/>
      <c r="DV121" s="22"/>
      <c r="DW121" s="22"/>
      <c r="DX121" s="22"/>
      <c r="DY121" s="22"/>
      <c r="DZ121" s="22"/>
      <c r="EA121" s="22"/>
      <c r="EB121" s="22"/>
      <c r="EC121" s="22"/>
      <c r="ED121" s="22"/>
      <c r="EE121" s="22"/>
      <c r="EF121" s="22"/>
      <c r="EG121" s="22"/>
      <c r="EH121" s="22"/>
      <c r="EI121" s="22"/>
      <c r="EJ121" s="22"/>
      <c r="EK121" s="22"/>
      <c r="EL121" s="22"/>
      <c r="EM121" s="22"/>
      <c r="EN121" s="22"/>
      <c r="EO121" s="22"/>
      <c r="EP121" s="22"/>
      <c r="EQ121" s="22"/>
      <c r="ER121" s="22"/>
      <c r="ES121" s="22"/>
      <c r="ET121" s="22"/>
      <c r="EU121" s="22"/>
      <c r="EV121" s="22"/>
      <c r="EW121" s="22"/>
      <c r="EX121" s="22"/>
      <c r="EY121" s="22"/>
      <c r="EZ121" s="22"/>
      <c r="FA121" s="22"/>
      <c r="FB121" s="22"/>
      <c r="FC121" s="22"/>
      <c r="FD121" s="22"/>
      <c r="FE121" s="22"/>
      <c r="FF121" s="22"/>
      <c r="FG121" s="22"/>
      <c r="FH121" s="22"/>
      <c r="FI121" s="22"/>
      <c r="FJ121" s="22"/>
      <c r="FK121" s="22"/>
      <c r="FL121" s="22"/>
      <c r="FM121" s="22"/>
      <c r="FN121" s="22"/>
      <c r="FO121" s="22"/>
      <c r="FP121" s="22"/>
      <c r="FQ121" s="22"/>
      <c r="FR121" s="22"/>
      <c r="FS121" s="22"/>
      <c r="FT121" s="22"/>
      <c r="FU121" s="22"/>
      <c r="FV121" s="22"/>
      <c r="FW121" s="22"/>
      <c r="FX121" s="22"/>
      <c r="FY121" s="22"/>
      <c r="FZ121" s="22"/>
      <c r="GA121" s="22"/>
      <c r="GB121" s="22"/>
      <c r="GC121" s="22"/>
      <c r="GD121" s="22"/>
      <c r="GE121" s="22"/>
      <c r="GF121" s="22"/>
      <c r="GG121" s="22"/>
      <c r="GH121" s="22"/>
      <c r="GI121" s="22"/>
      <c r="GJ121" s="22"/>
      <c r="GK121" s="22"/>
      <c r="GL121" s="22"/>
      <c r="GM121" s="22"/>
      <c r="GN121" s="22"/>
      <c r="GO121" s="22"/>
      <c r="GP121" s="22"/>
      <c r="GQ121" s="22"/>
      <c r="GR121" s="22"/>
      <c r="GS121" s="22"/>
      <c r="GT121" s="22"/>
      <c r="GU121" s="22"/>
      <c r="GV121" s="22"/>
      <c r="GW121" s="22"/>
      <c r="GX121" s="22"/>
      <c r="GY121" s="22"/>
      <c r="GZ121" s="22"/>
      <c r="HA121" s="22"/>
      <c r="HB121" s="22"/>
      <c r="HC121" s="22"/>
      <c r="HD121" s="22"/>
      <c r="HE121" s="22"/>
      <c r="HF121" s="22"/>
      <c r="HG121" s="22"/>
      <c r="HH121" s="22"/>
      <c r="HI121" s="22"/>
      <c r="HJ121" s="22"/>
      <c r="HK121" s="22"/>
      <c r="HL121" s="22"/>
      <c r="HM121" s="22"/>
      <c r="HN121" s="22"/>
      <c r="HO121" s="22"/>
      <c r="HP121" s="22"/>
      <c r="HQ121" s="22"/>
      <c r="HR121" s="22"/>
      <c r="HS121" s="22"/>
      <c r="HT121" s="22"/>
      <c r="HU121" s="22"/>
      <c r="HV121" s="22"/>
      <c r="HW121" s="22"/>
      <c r="HX121" s="22"/>
      <c r="HY121" s="22"/>
      <c r="HZ121" s="22"/>
      <c r="IA121" s="22"/>
      <c r="IB121" s="22"/>
      <c r="IC121" s="22"/>
      <c r="ID121" s="22"/>
      <c r="IE121" s="22"/>
      <c r="IF121" s="22"/>
      <c r="IG121" s="22"/>
      <c r="IH121" s="22"/>
      <c r="II121" s="22"/>
      <c r="IJ121" s="22"/>
      <c r="IK121" s="22"/>
      <c r="IL121" s="22"/>
      <c r="IM121" s="22"/>
      <c r="IN121" s="22"/>
      <c r="IO121" s="22"/>
    </row>
    <row r="122" spans="1:7" ht="39" customHeight="1">
      <c r="A122" s="74" t="s">
        <v>192</v>
      </c>
      <c r="B122" s="75" t="s">
        <v>193</v>
      </c>
      <c r="C122" s="77">
        <v>1227300</v>
      </c>
      <c r="D122" s="77">
        <v>282600</v>
      </c>
      <c r="E122" s="77">
        <v>161042.96</v>
      </c>
      <c r="F122" s="78">
        <f>SUM(E122/C122*100)</f>
        <v>13.12172736902143</v>
      </c>
      <c r="G122" s="78">
        <f t="shared" si="6"/>
        <v>56.98618542108987</v>
      </c>
    </row>
    <row r="123" spans="1:7" ht="17.25" customHeight="1">
      <c r="A123" s="96">
        <v>250380</v>
      </c>
      <c r="B123" s="75" t="s">
        <v>168</v>
      </c>
      <c r="C123" s="77"/>
      <c r="D123" s="77">
        <v>274043</v>
      </c>
      <c r="E123" s="77">
        <v>274043</v>
      </c>
      <c r="F123" s="78"/>
      <c r="G123" s="78">
        <f t="shared" si="6"/>
        <v>100</v>
      </c>
    </row>
    <row r="124" spans="1:9" ht="20.25">
      <c r="A124" s="96"/>
      <c r="B124" s="71" t="s">
        <v>145</v>
      </c>
      <c r="C124" s="72">
        <f>SUM(C97,,C98,C101,C104,C107,C113,C121,C117)</f>
        <v>3934669</v>
      </c>
      <c r="D124" s="72">
        <f>D97+D98+D101+D104+D107+D113+D117+D121+D111+D115+D119</f>
        <v>2700644.4</v>
      </c>
      <c r="E124" s="72">
        <f>E97+E98+E101+E104+E107+E113+E117+E121+E111+E115</f>
        <v>3993831.7800000003</v>
      </c>
      <c r="F124" s="73">
        <f>SUM(E124/C124*100)</f>
        <v>101.50362787822813</v>
      </c>
      <c r="G124" s="113" t="s">
        <v>201</v>
      </c>
      <c r="I124" s="101"/>
    </row>
    <row r="125" spans="1:7" ht="20.25">
      <c r="A125" s="96"/>
      <c r="B125" s="71" t="s">
        <v>146</v>
      </c>
      <c r="C125" s="72">
        <f>C126+C127</f>
        <v>0</v>
      </c>
      <c r="D125" s="72">
        <f>D126+D127</f>
        <v>0</v>
      </c>
      <c r="E125" s="72">
        <f>E126+E127</f>
        <v>-38500</v>
      </c>
      <c r="F125" s="73">
        <v>0</v>
      </c>
      <c r="G125" s="73">
        <v>0</v>
      </c>
    </row>
    <row r="126" spans="1:7" ht="21" customHeight="1">
      <c r="A126" s="96">
        <v>250911</v>
      </c>
      <c r="B126" s="75" t="s">
        <v>129</v>
      </c>
      <c r="C126" s="114">
        <v>90000</v>
      </c>
      <c r="D126" s="98">
        <v>90000</v>
      </c>
      <c r="E126" s="77">
        <v>51500</v>
      </c>
      <c r="F126" s="78">
        <f>SUM(E126/C126*100)</f>
        <v>57.22222222222222</v>
      </c>
      <c r="G126" s="78">
        <f>SUM(E126/D126*100)</f>
        <v>57.22222222222222</v>
      </c>
    </row>
    <row r="127" spans="1:7" ht="20.25" customHeight="1">
      <c r="A127" s="96">
        <v>250912</v>
      </c>
      <c r="B127" s="75" t="s">
        <v>147</v>
      </c>
      <c r="C127" s="114">
        <v>-90000</v>
      </c>
      <c r="D127" s="98">
        <v>-90000</v>
      </c>
      <c r="E127" s="77">
        <v>-90000</v>
      </c>
      <c r="F127" s="78">
        <f>SUM(E127/C127*100)</f>
        <v>100</v>
      </c>
      <c r="G127" s="78">
        <f>SUM(E127/D127*100)</f>
        <v>100</v>
      </c>
    </row>
    <row r="128" spans="1:7" ht="18" customHeight="1">
      <c r="A128" s="115"/>
      <c r="B128" s="116" t="s">
        <v>148</v>
      </c>
      <c r="C128" s="72">
        <f>C93+C124</f>
        <v>161768243</v>
      </c>
      <c r="D128" s="72">
        <f>D93+D124</f>
        <v>138270393.38</v>
      </c>
      <c r="E128" s="72">
        <f>E93+E124</f>
        <v>84004941.85000001</v>
      </c>
      <c r="F128" s="73">
        <f>SUM(E128/C128*100)</f>
        <v>51.929192214815615</v>
      </c>
      <c r="G128" s="73">
        <f>SUM(E128/D128*100)</f>
        <v>60.754106353870284</v>
      </c>
    </row>
    <row r="129" spans="1:6" ht="6" customHeight="1">
      <c r="A129" s="117"/>
      <c r="B129" s="118"/>
      <c r="C129" s="119"/>
      <c r="D129" s="93"/>
      <c r="E129" s="93"/>
      <c r="F129" s="93"/>
    </row>
    <row r="130" spans="2:4" ht="20.25">
      <c r="B130" s="121" t="s">
        <v>149</v>
      </c>
      <c r="C130" s="119"/>
      <c r="D130" s="23"/>
    </row>
    <row r="131" spans="2:8" ht="20.25">
      <c r="B131" s="122" t="s">
        <v>150</v>
      </c>
      <c r="C131" s="119"/>
      <c r="D131" s="23" t="s">
        <v>151</v>
      </c>
      <c r="H131" s="19">
        <v>5</v>
      </c>
    </row>
    <row r="132" ht="20.25">
      <c r="C132" s="119"/>
    </row>
    <row r="133" spans="3:5" ht="20.25">
      <c r="C133" s="124"/>
      <c r="D133" s="124">
        <f>D7+D19+D21+D22+D23+D24+D25+D26+D27+D28+D29+D30+D31+D32+D33+D34+D35+D36+D37+D38+D39+D40+D41+D42+D43+D44+D45+D47+D58+D76+D78</f>
        <v>43398693.99999999</v>
      </c>
      <c r="E133" s="124">
        <f>E7+E19+E21+E22+E23+E24+E25+E26+E27+E28+E29+E30+E31+E32+E33+E34+E35+E36+E37+E38+E39+E40+E41+E42+E43+E44+E45+E47+E58+E76+E78</f>
        <v>49545.42</v>
      </c>
    </row>
    <row r="134" ht="20.25">
      <c r="D134" s="125"/>
    </row>
    <row r="135" spans="3:6" ht="20.25">
      <c r="C135" s="124"/>
      <c r="D135" s="125"/>
      <c r="E135" s="125"/>
      <c r="F135" s="125"/>
    </row>
    <row r="136" spans="5:6" ht="20.25">
      <c r="E136" s="125"/>
      <c r="F136" s="125">
        <f>E88-E133</f>
        <v>75785398.95</v>
      </c>
    </row>
    <row r="137" spans="2:4" ht="20.25">
      <c r="B137" s="123" t="s">
        <v>152</v>
      </c>
      <c r="C137" s="124"/>
      <c r="D137" s="124"/>
    </row>
    <row r="139" spans="3:7" ht="20.25">
      <c r="C139" s="94" t="s">
        <v>205</v>
      </c>
      <c r="D139" s="125">
        <f>C7+C19+C21+C22+C23+C24+C25+C26+C27+C28+C29+C30+C31+C32+C33+C34+C35+C36+C37+C38+C39+C40+C41+C42+C43+C44+C46+C57+C78+C45+C75+C54</f>
        <v>51405800</v>
      </c>
      <c r="E139" s="125">
        <f>D7+D19+D21+D22+D23+D24+D25+D26+D27+D28+D29+D30+D31+D32+D33+D34+D35+D36+D37+D38+D39+D40+D41+D42+D43+D44+D46+D57+D78+D45+D75+D54</f>
        <v>38382071.99999999</v>
      </c>
      <c r="F139" s="125">
        <f>E7+E19+E21+E22+E23+E24+E25+E26+E27+E28+E29+E30+E31+E32+E33+E34+E35+E36+E37+E38+E39+E40+E41+E42+E43+E44+E57+E78+E45+E75+E47+E58</f>
        <v>92835.25</v>
      </c>
      <c r="G139" s="125" t="s">
        <v>214</v>
      </c>
    </row>
    <row r="140" spans="4:5" ht="20.25">
      <c r="D140" s="125"/>
      <c r="E140" s="125"/>
    </row>
    <row r="141" ht="20.25">
      <c r="C141" s="94" t="s">
        <v>206</v>
      </c>
    </row>
    <row r="143" spans="4:6" ht="20.25">
      <c r="D143" s="125">
        <f>C88-D139</f>
        <v>101148128</v>
      </c>
      <c r="E143" s="125">
        <f>D88-E139</f>
        <v>92516482.97999999</v>
      </c>
      <c r="F143" s="125">
        <f>E88-F139</f>
        <v>75742109.12</v>
      </c>
    </row>
    <row r="144" ht="20.25">
      <c r="G144" s="94">
        <v>91101</v>
      </c>
    </row>
    <row r="145" ht="20.25">
      <c r="F145" s="126">
        <f>F144+F139</f>
        <v>92835.25</v>
      </c>
    </row>
    <row r="148" ht="20.25">
      <c r="F148" s="126">
        <f>E88-F145</f>
        <v>75742109.12</v>
      </c>
    </row>
    <row r="150" ht="20.25">
      <c r="E150" s="125">
        <f>E7+E19+E21+E22+E23+E24+E25+E26+E27+E28+E29+E30+E31+E32+E33+E34+E35+E36+E37+E38+E39+E40+E41+E42+E43+E44+E45+E47+E58+E76+E78+E54</f>
        <v>138438.41999999998</v>
      </c>
    </row>
    <row r="151" ht="20.25">
      <c r="E151" s="125">
        <f>E88-E150</f>
        <v>75696505.95</v>
      </c>
    </row>
  </sheetData>
  <mergeCells count="3">
    <mergeCell ref="A2:G2"/>
    <mergeCell ref="A3:G3"/>
    <mergeCell ref="A96:G96"/>
  </mergeCell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IO151"/>
  <sheetViews>
    <sheetView view="pageBreakPreview" zoomScale="50" zoomScaleNormal="50" zoomScaleSheetLayoutView="5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E127" sqref="E127"/>
    </sheetView>
  </sheetViews>
  <sheetFormatPr defaultColWidth="9.00390625" defaultRowHeight="12.75"/>
  <cols>
    <col min="1" max="1" width="21.875" style="120" customWidth="1"/>
    <col min="2" max="2" width="135.75390625" style="123" customWidth="1"/>
    <col min="3" max="3" width="29.75390625" style="94" customWidth="1"/>
    <col min="4" max="4" width="32.00390625" style="94" customWidth="1"/>
    <col min="5" max="5" width="30.00390625" style="94" customWidth="1"/>
    <col min="6" max="6" width="30.25390625" style="94" customWidth="1"/>
    <col min="7" max="7" width="27.125" style="94" customWidth="1"/>
    <col min="8" max="8" width="5.25390625" style="19" customWidth="1"/>
    <col min="9" max="9" width="17.25390625" style="93" customWidth="1"/>
    <col min="10" max="10" width="15.375" style="93" customWidth="1"/>
    <col min="11" max="249" width="9.125" style="93" customWidth="1"/>
    <col min="250" max="16384" width="9.125" style="94" customWidth="1"/>
  </cols>
  <sheetData>
    <row r="1" spans="1:249" s="64" customFormat="1" ht="31.5" customHeight="1">
      <c r="A1" s="61">
        <v>1</v>
      </c>
      <c r="B1" s="62">
        <v>2</v>
      </c>
      <c r="C1" s="61">
        <v>3</v>
      </c>
      <c r="D1" s="62">
        <v>4</v>
      </c>
      <c r="E1" s="61">
        <v>5</v>
      </c>
      <c r="F1" s="61">
        <v>6</v>
      </c>
      <c r="G1" s="61">
        <v>7</v>
      </c>
      <c r="H1" s="19"/>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row>
    <row r="2" spans="1:249" s="21" customFormat="1" ht="39.75" customHeight="1">
      <c r="A2" s="131" t="s">
        <v>2</v>
      </c>
      <c r="B2" s="132"/>
      <c r="C2" s="132"/>
      <c r="D2" s="132"/>
      <c r="E2" s="132"/>
      <c r="F2" s="132"/>
      <c r="G2" s="133"/>
      <c r="H2" s="19"/>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c r="IK2" s="20"/>
      <c r="IL2" s="20"/>
      <c r="IM2" s="20"/>
      <c r="IN2" s="20"/>
      <c r="IO2" s="20"/>
    </row>
    <row r="3" spans="1:249" s="23" customFormat="1" ht="33" customHeight="1">
      <c r="A3" s="134" t="s">
        <v>0</v>
      </c>
      <c r="B3" s="135"/>
      <c r="C3" s="135"/>
      <c r="D3" s="135"/>
      <c r="E3" s="135"/>
      <c r="F3" s="135"/>
      <c r="G3" s="136"/>
      <c r="H3" s="19"/>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row>
    <row r="4" spans="1:249" s="23" customFormat="1" ht="43.5" customHeight="1">
      <c r="A4" s="65" t="s">
        <v>3</v>
      </c>
      <c r="B4" s="66" t="s">
        <v>4</v>
      </c>
      <c r="C4" s="67">
        <v>1091940</v>
      </c>
      <c r="D4" s="68">
        <v>914710.84</v>
      </c>
      <c r="E4" s="68">
        <v>771691.93</v>
      </c>
      <c r="F4" s="69">
        <f>SUM(E4/C4*100)</f>
        <v>70.67164221477371</v>
      </c>
      <c r="G4" s="69">
        <f>SUM(E4/D4*100)</f>
        <v>84.36457689732858</v>
      </c>
      <c r="H4" s="19"/>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row>
    <row r="5" spans="1:249" s="23" customFormat="1" ht="36.75" customHeight="1">
      <c r="A5" s="70" t="s">
        <v>5</v>
      </c>
      <c r="B5" s="71" t="s">
        <v>6</v>
      </c>
      <c r="C5" s="72">
        <f>SUM(C6:C12)</f>
        <v>54710903</v>
      </c>
      <c r="D5" s="72">
        <f>SUM(D6:D12)</f>
        <v>49645764.49999999</v>
      </c>
      <c r="E5" s="72">
        <f>SUM(E6:E12)</f>
        <v>42786717.97999999</v>
      </c>
      <c r="F5" s="73">
        <f aca="true" t="shared" si="0" ref="F5:F58">SUM(E5/C5*100)</f>
        <v>78.20510288415453</v>
      </c>
      <c r="G5" s="73">
        <f aca="true" t="shared" si="1" ref="G5:G68">SUM(E5/D5*100)</f>
        <v>86.18402478221479</v>
      </c>
      <c r="H5" s="19"/>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row>
    <row r="6" spans="1:249" s="23" customFormat="1" ht="36.75" customHeight="1">
      <c r="A6" s="74" t="s">
        <v>7</v>
      </c>
      <c r="B6" s="75" t="s">
        <v>8</v>
      </c>
      <c r="C6" s="76">
        <v>52051580</v>
      </c>
      <c r="D6" s="77">
        <v>47560069.79</v>
      </c>
      <c r="E6" s="77">
        <v>41030325.72</v>
      </c>
      <c r="F6" s="78">
        <f t="shared" si="0"/>
        <v>78.82628292935584</v>
      </c>
      <c r="G6" s="78">
        <f t="shared" si="1"/>
        <v>86.27053303573379</v>
      </c>
      <c r="H6" s="19"/>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row>
    <row r="7" spans="1:249" s="23" customFormat="1" ht="35.25" customHeight="1">
      <c r="A7" s="74" t="s">
        <v>9</v>
      </c>
      <c r="B7" s="75" t="s">
        <v>10</v>
      </c>
      <c r="C7" s="76">
        <v>664200</v>
      </c>
      <c r="D7" s="77">
        <v>459241</v>
      </c>
      <c r="E7" s="77">
        <v>371436.15</v>
      </c>
      <c r="F7" s="78">
        <f aca="true" t="shared" si="2" ref="F7:F12">SUM(E7/C7*100)</f>
        <v>55.92233514001808</v>
      </c>
      <c r="G7" s="78">
        <f aca="true" t="shared" si="3" ref="G7:G12">SUM(E7/D7*100)</f>
        <v>80.88044185950297</v>
      </c>
      <c r="H7" s="19"/>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row>
    <row r="8" spans="1:249" s="23" customFormat="1" ht="38.25" customHeight="1">
      <c r="A8" s="74" t="s">
        <v>11</v>
      </c>
      <c r="B8" s="75" t="s">
        <v>12</v>
      </c>
      <c r="C8" s="76">
        <v>798600</v>
      </c>
      <c r="D8" s="77">
        <v>472338.04</v>
      </c>
      <c r="E8" s="77">
        <v>390934.22</v>
      </c>
      <c r="F8" s="78">
        <f t="shared" si="2"/>
        <v>48.9524442774856</v>
      </c>
      <c r="G8" s="78">
        <f t="shared" si="3"/>
        <v>82.76577088730774</v>
      </c>
      <c r="H8" s="19"/>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row>
    <row r="9" spans="1:249" s="23" customFormat="1" ht="20.25">
      <c r="A9" s="74" t="s">
        <v>13</v>
      </c>
      <c r="B9" s="75" t="s">
        <v>14</v>
      </c>
      <c r="C9" s="76">
        <v>616122</v>
      </c>
      <c r="D9" s="77">
        <v>556848.26</v>
      </c>
      <c r="E9" s="77">
        <v>466044.73</v>
      </c>
      <c r="F9" s="78">
        <f t="shared" si="2"/>
        <v>75.64163104060559</v>
      </c>
      <c r="G9" s="78">
        <f t="shared" si="3"/>
        <v>83.69330811952254</v>
      </c>
      <c r="H9" s="19"/>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row>
    <row r="10" spans="1:249" s="23" customFormat="1" ht="38.25" customHeight="1">
      <c r="A10" s="74" t="s">
        <v>15</v>
      </c>
      <c r="B10" s="75" t="s">
        <v>16</v>
      </c>
      <c r="C10" s="76">
        <v>374519</v>
      </c>
      <c r="D10" s="77">
        <v>399046.05</v>
      </c>
      <c r="E10" s="77">
        <v>357405.51</v>
      </c>
      <c r="F10" s="78">
        <f t="shared" si="2"/>
        <v>95.43054157465977</v>
      </c>
      <c r="G10" s="78">
        <f t="shared" si="3"/>
        <v>89.56497877876501</v>
      </c>
      <c r="H10" s="19"/>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row>
    <row r="11" spans="1:249" s="23" customFormat="1" ht="39.75" customHeight="1">
      <c r="A11" s="74" t="s">
        <v>17</v>
      </c>
      <c r="B11" s="75" t="s">
        <v>18</v>
      </c>
      <c r="C11" s="76">
        <v>185972</v>
      </c>
      <c r="D11" s="77">
        <v>158401.36</v>
      </c>
      <c r="E11" s="77">
        <v>130751.65</v>
      </c>
      <c r="F11" s="78">
        <f t="shared" si="2"/>
        <v>70.30716989654357</v>
      </c>
      <c r="G11" s="78">
        <f t="shared" si="3"/>
        <v>82.54452487024102</v>
      </c>
      <c r="H11" s="19"/>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row>
    <row r="12" spans="1:249" s="23" customFormat="1" ht="58.5" customHeight="1">
      <c r="A12" s="74" t="s">
        <v>19</v>
      </c>
      <c r="B12" s="75" t="s">
        <v>20</v>
      </c>
      <c r="C12" s="76">
        <v>19910</v>
      </c>
      <c r="D12" s="77">
        <v>39820</v>
      </c>
      <c r="E12" s="77">
        <v>39820</v>
      </c>
      <c r="F12" s="78">
        <f t="shared" si="2"/>
        <v>200</v>
      </c>
      <c r="G12" s="78">
        <f t="shared" si="3"/>
        <v>100</v>
      </c>
      <c r="H12" s="19"/>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row>
    <row r="13" spans="1:249" s="23" customFormat="1" ht="31.5" customHeight="1">
      <c r="A13" s="70" t="s">
        <v>21</v>
      </c>
      <c r="B13" s="71" t="s">
        <v>22</v>
      </c>
      <c r="C13" s="72">
        <f>SUM(C14:C19)</f>
        <v>28769475</v>
      </c>
      <c r="D13" s="72">
        <f>SUM(D14:D19)</f>
        <v>28602327</v>
      </c>
      <c r="E13" s="72">
        <f>SUM(E14:E19)</f>
        <v>24870311.78</v>
      </c>
      <c r="F13" s="73">
        <f t="shared" si="0"/>
        <v>86.44687391758104</v>
      </c>
      <c r="G13" s="73">
        <f t="shared" si="1"/>
        <v>86.9520573623258</v>
      </c>
      <c r="H13" s="19"/>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row>
    <row r="14" spans="1:249" s="23" customFormat="1" ht="34.5" customHeight="1">
      <c r="A14" s="74" t="s">
        <v>23</v>
      </c>
      <c r="B14" s="75" t="s">
        <v>24</v>
      </c>
      <c r="C14" s="76">
        <v>21680035</v>
      </c>
      <c r="D14" s="77">
        <v>22109535</v>
      </c>
      <c r="E14" s="77">
        <v>19256542.35</v>
      </c>
      <c r="F14" s="78">
        <f t="shared" si="0"/>
        <v>88.82154641355515</v>
      </c>
      <c r="G14" s="78">
        <f t="shared" si="1"/>
        <v>87.09609835756383</v>
      </c>
      <c r="H14" s="19"/>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row>
    <row r="15" spans="1:249" s="23" customFormat="1" ht="48" customHeight="1">
      <c r="A15" s="74" t="s">
        <v>174</v>
      </c>
      <c r="B15" s="75" t="s">
        <v>176</v>
      </c>
      <c r="C15" s="76">
        <v>2904220</v>
      </c>
      <c r="D15" s="77">
        <v>2739831</v>
      </c>
      <c r="E15" s="77">
        <v>2381737.94</v>
      </c>
      <c r="F15" s="78">
        <f t="shared" si="0"/>
        <v>82.00955643856182</v>
      </c>
      <c r="G15" s="78">
        <f t="shared" si="1"/>
        <v>86.93010408306205</v>
      </c>
      <c r="H15" s="19"/>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row>
    <row r="16" spans="1:249" s="23" customFormat="1" ht="37.5" customHeight="1">
      <c r="A16" s="74" t="s">
        <v>175</v>
      </c>
      <c r="B16" s="75" t="s">
        <v>177</v>
      </c>
      <c r="C16" s="76">
        <v>2970490</v>
      </c>
      <c r="D16" s="77">
        <v>2667132</v>
      </c>
      <c r="E16" s="77">
        <v>2257667.81</v>
      </c>
      <c r="F16" s="78">
        <f t="shared" si="0"/>
        <v>76.00321192799842</v>
      </c>
      <c r="G16" s="78">
        <f t="shared" si="1"/>
        <v>84.64777183881414</v>
      </c>
      <c r="H16" s="19"/>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row>
    <row r="17" spans="1:249" s="23" customFormat="1" ht="40.5" customHeight="1">
      <c r="A17" s="74" t="s">
        <v>25</v>
      </c>
      <c r="B17" s="75" t="s">
        <v>26</v>
      </c>
      <c r="C17" s="76">
        <v>25000</v>
      </c>
      <c r="D17" s="77">
        <v>25000</v>
      </c>
      <c r="E17" s="77">
        <v>23000</v>
      </c>
      <c r="F17" s="78">
        <f t="shared" si="0"/>
        <v>92</v>
      </c>
      <c r="G17" s="78">
        <f t="shared" si="1"/>
        <v>92</v>
      </c>
      <c r="H17" s="19"/>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row>
    <row r="18" spans="1:249" s="23" customFormat="1" ht="62.25" customHeight="1">
      <c r="A18" s="74" t="s">
        <v>210</v>
      </c>
      <c r="B18" s="75" t="s">
        <v>211</v>
      </c>
      <c r="C18" s="76">
        <v>556030</v>
      </c>
      <c r="D18" s="77">
        <v>585629</v>
      </c>
      <c r="E18" s="77">
        <v>483817.52</v>
      </c>
      <c r="F18" s="78">
        <f t="shared" si="0"/>
        <v>87.0128446306854</v>
      </c>
      <c r="G18" s="78">
        <f t="shared" si="1"/>
        <v>82.61502077253688</v>
      </c>
      <c r="H18" s="19"/>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row>
    <row r="19" spans="1:249" s="23" customFormat="1" ht="55.5" customHeight="1">
      <c r="A19" s="74" t="s">
        <v>27</v>
      </c>
      <c r="B19" s="75" t="s">
        <v>238</v>
      </c>
      <c r="C19" s="76">
        <v>633700</v>
      </c>
      <c r="D19" s="77">
        <v>475200</v>
      </c>
      <c r="E19" s="77">
        <v>467546.16</v>
      </c>
      <c r="F19" s="78">
        <f t="shared" si="0"/>
        <v>73.78036294776707</v>
      </c>
      <c r="G19" s="78">
        <f t="shared" si="1"/>
        <v>98.38934343434343</v>
      </c>
      <c r="H19" s="19"/>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row>
    <row r="20" spans="1:249" s="23" customFormat="1" ht="27.75" customHeight="1">
      <c r="A20" s="70" t="s">
        <v>28</v>
      </c>
      <c r="B20" s="71" t="s">
        <v>29</v>
      </c>
      <c r="C20" s="72">
        <f>SUM(C21:C58)</f>
        <v>60940400</v>
      </c>
      <c r="D20" s="72">
        <f>SUM(D21:D58)</f>
        <v>45776564.63999999</v>
      </c>
      <c r="E20" s="72">
        <f>SUM(E21:E58)</f>
        <v>43504268.17999999</v>
      </c>
      <c r="F20" s="73">
        <f t="shared" si="0"/>
        <v>71.38822223024462</v>
      </c>
      <c r="G20" s="73">
        <f t="shared" si="1"/>
        <v>95.03611405121815</v>
      </c>
      <c r="H20" s="19"/>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row>
    <row r="21" spans="1:249" s="23" customFormat="1" ht="47.25" customHeight="1">
      <c r="A21" s="74" t="s">
        <v>30</v>
      </c>
      <c r="B21" s="79" t="s">
        <v>31</v>
      </c>
      <c r="C21" s="76">
        <v>5410000</v>
      </c>
      <c r="D21" s="77">
        <v>3693830</v>
      </c>
      <c r="E21" s="77">
        <v>3275672.96</v>
      </c>
      <c r="F21" s="78">
        <f t="shared" si="0"/>
        <v>60.54848354898337</v>
      </c>
      <c r="G21" s="78">
        <f t="shared" si="1"/>
        <v>88.67958081449335</v>
      </c>
      <c r="H21" s="19"/>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row>
    <row r="22" spans="1:249" s="23" customFormat="1" ht="70.5" customHeight="1">
      <c r="A22" s="80" t="s">
        <v>32</v>
      </c>
      <c r="B22" s="81" t="s">
        <v>33</v>
      </c>
      <c r="C22" s="76">
        <v>611700</v>
      </c>
      <c r="D22" s="82">
        <v>552065.16</v>
      </c>
      <c r="E22" s="82">
        <v>552065.16</v>
      </c>
      <c r="F22" s="78">
        <f t="shared" si="0"/>
        <v>90.2509661598823</v>
      </c>
      <c r="G22" s="78">
        <f t="shared" si="1"/>
        <v>100</v>
      </c>
      <c r="H22" s="19"/>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row>
    <row r="23" spans="1:249" s="84" customFormat="1" ht="72" customHeight="1">
      <c r="A23" s="74" t="s">
        <v>34</v>
      </c>
      <c r="B23" s="83" t="s">
        <v>35</v>
      </c>
      <c r="C23" s="76">
        <v>140000</v>
      </c>
      <c r="D23" s="77">
        <v>58448</v>
      </c>
      <c r="E23" s="77">
        <v>29700</v>
      </c>
      <c r="F23" s="78">
        <f t="shared" si="0"/>
        <v>21.21428571428571</v>
      </c>
      <c r="G23" s="78">
        <f t="shared" si="1"/>
        <v>50.81439912400767</v>
      </c>
      <c r="H23" s="19"/>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row>
    <row r="24" spans="1:249" s="84" customFormat="1" ht="279.75" customHeight="1">
      <c r="A24" s="74" t="s">
        <v>36</v>
      </c>
      <c r="B24" s="85" t="s">
        <v>37</v>
      </c>
      <c r="C24" s="86">
        <v>341400</v>
      </c>
      <c r="D24" s="77">
        <v>258870</v>
      </c>
      <c r="E24" s="77">
        <v>248199.79</v>
      </c>
      <c r="F24" s="78">
        <f t="shared" si="0"/>
        <v>72.70058289396603</v>
      </c>
      <c r="G24" s="78">
        <f t="shared" si="1"/>
        <v>95.87815892146637</v>
      </c>
      <c r="H24" s="19"/>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row>
    <row r="25" spans="1:249" s="23" customFormat="1" ht="100.5" customHeight="1">
      <c r="A25" s="87" t="s">
        <v>38</v>
      </c>
      <c r="B25" s="88" t="s">
        <v>39</v>
      </c>
      <c r="C25" s="86">
        <v>1900</v>
      </c>
      <c r="D25" s="89">
        <v>3538.96</v>
      </c>
      <c r="E25" s="89">
        <v>3538.96</v>
      </c>
      <c r="F25" s="78">
        <f t="shared" si="0"/>
        <v>186.26105263157896</v>
      </c>
      <c r="G25" s="78">
        <f t="shared" si="1"/>
        <v>100</v>
      </c>
      <c r="H25" s="19"/>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row>
    <row r="26" spans="1:249" s="23" customFormat="1" ht="60.75" customHeight="1">
      <c r="A26" s="80" t="s">
        <v>40</v>
      </c>
      <c r="B26" s="81" t="s">
        <v>41</v>
      </c>
      <c r="C26" s="76">
        <v>833500</v>
      </c>
      <c r="D26" s="82">
        <v>569350</v>
      </c>
      <c r="E26" s="82">
        <v>519101.56</v>
      </c>
      <c r="F26" s="78">
        <f t="shared" si="0"/>
        <v>62.27973125374925</v>
      </c>
      <c r="G26" s="78">
        <f t="shared" si="1"/>
        <v>91.1744199525775</v>
      </c>
      <c r="H26" s="19"/>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row>
    <row r="27" spans="1:249" s="23" customFormat="1" ht="57.75" customHeight="1">
      <c r="A27" s="74" t="s">
        <v>42</v>
      </c>
      <c r="B27" s="83" t="s">
        <v>43</v>
      </c>
      <c r="C27" s="76">
        <v>578900</v>
      </c>
      <c r="D27" s="77">
        <v>517240</v>
      </c>
      <c r="E27" s="77">
        <v>517240</v>
      </c>
      <c r="F27" s="78">
        <f t="shared" si="0"/>
        <v>89.34876489894627</v>
      </c>
      <c r="G27" s="78">
        <f t="shared" si="1"/>
        <v>100</v>
      </c>
      <c r="H27" s="19"/>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row>
    <row r="28" spans="1:249" s="23" customFormat="1" ht="41.25" customHeight="1">
      <c r="A28" s="80" t="s">
        <v>44</v>
      </c>
      <c r="B28" s="81" t="s">
        <v>45</v>
      </c>
      <c r="C28" s="76">
        <v>22500</v>
      </c>
      <c r="D28" s="82">
        <v>16870</v>
      </c>
      <c r="E28" s="82">
        <v>8634.8</v>
      </c>
      <c r="F28" s="78">
        <f t="shared" si="0"/>
        <v>38.376888888888885</v>
      </c>
      <c r="G28" s="78">
        <f t="shared" si="1"/>
        <v>51.18435091879074</v>
      </c>
      <c r="H28" s="19"/>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row>
    <row r="29" spans="1:249" s="23" customFormat="1" ht="136.5" customHeight="1">
      <c r="A29" s="74" t="s">
        <v>46</v>
      </c>
      <c r="B29" s="85" t="s">
        <v>47</v>
      </c>
      <c r="C29" s="86">
        <v>608500</v>
      </c>
      <c r="D29" s="77">
        <v>508000</v>
      </c>
      <c r="E29" s="77">
        <v>476027.52</v>
      </c>
      <c r="F29" s="78">
        <f t="shared" si="0"/>
        <v>78.2296663927691</v>
      </c>
      <c r="G29" s="78">
        <f t="shared" si="1"/>
        <v>93.70620472440945</v>
      </c>
      <c r="H29" s="90">
        <v>3</v>
      </c>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row>
    <row r="30" spans="1:249" s="23" customFormat="1" ht="135" customHeight="1">
      <c r="A30" s="74" t="s">
        <v>48</v>
      </c>
      <c r="B30" s="85" t="s">
        <v>49</v>
      </c>
      <c r="C30" s="86">
        <v>66100</v>
      </c>
      <c r="D30" s="77">
        <v>49545.42</v>
      </c>
      <c r="E30" s="77">
        <v>49545.42</v>
      </c>
      <c r="F30" s="78">
        <f t="shared" si="0"/>
        <v>74.95524962178517</v>
      </c>
      <c r="G30" s="78">
        <f t="shared" si="1"/>
        <v>100</v>
      </c>
      <c r="H30" s="19"/>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row>
    <row r="31" spans="1:249" s="23" customFormat="1" ht="38.25" customHeight="1">
      <c r="A31" s="87" t="s">
        <v>50</v>
      </c>
      <c r="B31" s="91" t="s">
        <v>51</v>
      </c>
      <c r="C31" s="76">
        <v>337800</v>
      </c>
      <c r="D31" s="89">
        <v>253350</v>
      </c>
      <c r="E31" s="89">
        <v>253350</v>
      </c>
      <c r="F31" s="78">
        <f t="shared" si="0"/>
        <v>75</v>
      </c>
      <c r="G31" s="78">
        <f t="shared" si="1"/>
        <v>100</v>
      </c>
      <c r="H31" s="19"/>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row>
    <row r="32" spans="1:249" s="23" customFormat="1" ht="24.75" customHeight="1">
      <c r="A32" s="87" t="s">
        <v>52</v>
      </c>
      <c r="B32" s="91" t="s">
        <v>53</v>
      </c>
      <c r="C32" s="76">
        <v>199500</v>
      </c>
      <c r="D32" s="89">
        <v>166100</v>
      </c>
      <c r="E32" s="89">
        <v>152369.09</v>
      </c>
      <c r="F32" s="78">
        <f t="shared" si="0"/>
        <v>76.37548370927318</v>
      </c>
      <c r="G32" s="78">
        <f t="shared" si="1"/>
        <v>91.73334738109573</v>
      </c>
      <c r="H32" s="19"/>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c r="HU32" s="22"/>
      <c r="HV32" s="22"/>
      <c r="HW32" s="22"/>
      <c r="HX32" s="22"/>
      <c r="HY32" s="22"/>
      <c r="HZ32" s="22"/>
      <c r="IA32" s="22"/>
      <c r="IB32" s="22"/>
      <c r="IC32" s="22"/>
      <c r="ID32" s="22"/>
      <c r="IE32" s="22"/>
      <c r="IF32" s="22"/>
      <c r="IG32" s="22"/>
      <c r="IH32" s="22"/>
      <c r="II32" s="22"/>
      <c r="IJ32" s="22"/>
      <c r="IK32" s="22"/>
      <c r="IL32" s="22"/>
      <c r="IM32" s="22"/>
      <c r="IN32" s="22"/>
      <c r="IO32" s="22"/>
    </row>
    <row r="33" spans="1:249" s="23" customFormat="1" ht="24.75" customHeight="1">
      <c r="A33" s="87" t="s">
        <v>54</v>
      </c>
      <c r="B33" s="91" t="s">
        <v>55</v>
      </c>
      <c r="C33" s="76">
        <v>325000</v>
      </c>
      <c r="D33" s="89">
        <v>304235</v>
      </c>
      <c r="E33" s="89">
        <v>291914.8</v>
      </c>
      <c r="F33" s="78">
        <f t="shared" si="0"/>
        <v>89.81993846153846</v>
      </c>
      <c r="G33" s="78">
        <f t="shared" si="1"/>
        <v>95.95043305339622</v>
      </c>
      <c r="H33" s="19"/>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c r="HM33" s="22"/>
      <c r="HN33" s="22"/>
      <c r="HO33" s="22"/>
      <c r="HP33" s="22"/>
      <c r="HQ33" s="22"/>
      <c r="HR33" s="22"/>
      <c r="HS33" s="22"/>
      <c r="HT33" s="22"/>
      <c r="HU33" s="22"/>
      <c r="HV33" s="22"/>
      <c r="HW33" s="22"/>
      <c r="HX33" s="22"/>
      <c r="HY33" s="22"/>
      <c r="HZ33" s="22"/>
      <c r="IA33" s="22"/>
      <c r="IB33" s="22"/>
      <c r="IC33" s="22"/>
      <c r="ID33" s="22"/>
      <c r="IE33" s="22"/>
      <c r="IF33" s="22"/>
      <c r="IG33" s="22"/>
      <c r="IH33" s="22"/>
      <c r="II33" s="22"/>
      <c r="IJ33" s="22"/>
      <c r="IK33" s="22"/>
      <c r="IL33" s="22"/>
      <c r="IM33" s="22"/>
      <c r="IN33" s="22"/>
      <c r="IO33" s="22"/>
    </row>
    <row r="34" spans="1:249" s="23" customFormat="1" ht="24.75" customHeight="1">
      <c r="A34" s="87" t="s">
        <v>56</v>
      </c>
      <c r="B34" s="91" t="s">
        <v>57</v>
      </c>
      <c r="C34" s="76">
        <v>59000</v>
      </c>
      <c r="D34" s="89">
        <v>41820.81</v>
      </c>
      <c r="E34" s="89">
        <v>41820.81</v>
      </c>
      <c r="F34" s="78">
        <f t="shared" si="0"/>
        <v>70.88272881355931</v>
      </c>
      <c r="G34" s="78">
        <f t="shared" si="1"/>
        <v>100</v>
      </c>
      <c r="H34" s="19"/>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c r="IK34" s="22"/>
      <c r="IL34" s="22"/>
      <c r="IM34" s="22"/>
      <c r="IN34" s="22"/>
      <c r="IO34" s="22"/>
    </row>
    <row r="35" spans="1:249" s="23" customFormat="1" ht="24.75" customHeight="1">
      <c r="A35" s="87" t="s">
        <v>58</v>
      </c>
      <c r="B35" s="88" t="s">
        <v>59</v>
      </c>
      <c r="C35" s="76">
        <v>452500</v>
      </c>
      <c r="D35" s="89">
        <v>336600</v>
      </c>
      <c r="E35" s="89">
        <v>247560.32</v>
      </c>
      <c r="F35" s="78">
        <f t="shared" si="0"/>
        <v>54.70946298342542</v>
      </c>
      <c r="G35" s="78">
        <f t="shared" si="1"/>
        <v>73.54733214497921</v>
      </c>
      <c r="H35" s="19"/>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row>
    <row r="36" spans="1:249" s="23" customFormat="1" ht="24.75" customHeight="1">
      <c r="A36" s="87" t="s">
        <v>60</v>
      </c>
      <c r="B36" s="88" t="s">
        <v>61</v>
      </c>
      <c r="C36" s="76">
        <v>7820000</v>
      </c>
      <c r="D36" s="89">
        <v>5349132.2</v>
      </c>
      <c r="E36" s="89">
        <v>5063295.6</v>
      </c>
      <c r="F36" s="78">
        <f t="shared" si="0"/>
        <v>64.74802557544757</v>
      </c>
      <c r="G36" s="78">
        <f t="shared" si="1"/>
        <v>94.65639305007268</v>
      </c>
      <c r="H36" s="19"/>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c r="IL36" s="22"/>
      <c r="IM36" s="22"/>
      <c r="IN36" s="22"/>
      <c r="IO36" s="22"/>
    </row>
    <row r="37" spans="1:249" s="23" customFormat="1" ht="24.75" customHeight="1">
      <c r="A37" s="87" t="s">
        <v>62</v>
      </c>
      <c r="B37" s="88" t="s">
        <v>63</v>
      </c>
      <c r="C37" s="76">
        <v>16200000</v>
      </c>
      <c r="D37" s="89">
        <v>12790737.1</v>
      </c>
      <c r="E37" s="89">
        <v>12774969.42</v>
      </c>
      <c r="F37" s="78">
        <f t="shared" si="0"/>
        <v>78.85783592592593</v>
      </c>
      <c r="G37" s="78">
        <f t="shared" si="1"/>
        <v>99.87672579088503</v>
      </c>
      <c r="H37" s="19"/>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c r="IK37" s="22"/>
      <c r="IL37" s="22"/>
      <c r="IM37" s="22"/>
      <c r="IN37" s="22"/>
      <c r="IO37" s="22"/>
    </row>
    <row r="38" spans="1:249" s="23" customFormat="1" ht="24.75" customHeight="1">
      <c r="A38" s="87" t="s">
        <v>64</v>
      </c>
      <c r="B38" s="88" t="s">
        <v>65</v>
      </c>
      <c r="C38" s="76">
        <v>3024000</v>
      </c>
      <c r="D38" s="89">
        <v>1783418.45</v>
      </c>
      <c r="E38" s="89">
        <v>1724997.61</v>
      </c>
      <c r="F38" s="78">
        <f t="shared" si="0"/>
        <v>57.04357175925926</v>
      </c>
      <c r="G38" s="78">
        <f t="shared" si="1"/>
        <v>96.72422139627412</v>
      </c>
      <c r="H38" s="19"/>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row>
    <row r="39" spans="1:249" s="23" customFormat="1" ht="24.75" customHeight="1">
      <c r="A39" s="87" t="s">
        <v>66</v>
      </c>
      <c r="B39" s="88" t="s">
        <v>67</v>
      </c>
      <c r="C39" s="76">
        <v>4370000</v>
      </c>
      <c r="D39" s="89">
        <v>3146550.41</v>
      </c>
      <c r="E39" s="89">
        <v>2758968.75</v>
      </c>
      <c r="F39" s="78">
        <f t="shared" si="0"/>
        <v>63.13429633867277</v>
      </c>
      <c r="G39" s="78">
        <f t="shared" si="1"/>
        <v>87.68233114053304</v>
      </c>
      <c r="H39" s="19"/>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row>
    <row r="40" spans="1:249" s="23" customFormat="1" ht="19.5" customHeight="1">
      <c r="A40" s="87" t="s">
        <v>68</v>
      </c>
      <c r="B40" s="88" t="s">
        <v>69</v>
      </c>
      <c r="C40" s="76">
        <v>1080000</v>
      </c>
      <c r="D40" s="89">
        <v>781295.99</v>
      </c>
      <c r="E40" s="89">
        <v>504209.38</v>
      </c>
      <c r="F40" s="78">
        <f t="shared" si="0"/>
        <v>46.686053703703706</v>
      </c>
      <c r="G40" s="78">
        <f t="shared" si="1"/>
        <v>64.53500164515116</v>
      </c>
      <c r="H40" s="19"/>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row>
    <row r="41" spans="1:249" s="23" customFormat="1" ht="19.5" customHeight="1">
      <c r="A41" s="87" t="s">
        <v>70</v>
      </c>
      <c r="B41" s="88" t="s">
        <v>71</v>
      </c>
      <c r="C41" s="76">
        <v>100000</v>
      </c>
      <c r="D41" s="89">
        <v>30239.19</v>
      </c>
      <c r="E41" s="89">
        <v>27898.91</v>
      </c>
      <c r="F41" s="78">
        <f t="shared" si="0"/>
        <v>27.89891</v>
      </c>
      <c r="G41" s="78">
        <f t="shared" si="1"/>
        <v>92.26077153521639</v>
      </c>
      <c r="H41" s="19"/>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2"/>
      <c r="IJ41" s="22"/>
      <c r="IK41" s="22"/>
      <c r="IL41" s="22"/>
      <c r="IM41" s="22"/>
      <c r="IN41" s="22"/>
      <c r="IO41" s="22"/>
    </row>
    <row r="42" spans="1:249" s="23" customFormat="1" ht="19.5" customHeight="1">
      <c r="A42" s="87" t="s">
        <v>72</v>
      </c>
      <c r="B42" s="88" t="s">
        <v>73</v>
      </c>
      <c r="C42" s="76">
        <v>3540000</v>
      </c>
      <c r="D42" s="89">
        <v>3055626.66</v>
      </c>
      <c r="E42" s="89">
        <v>3055626.66</v>
      </c>
      <c r="F42" s="78">
        <f t="shared" si="0"/>
        <v>86.3171372881356</v>
      </c>
      <c r="G42" s="78">
        <f t="shared" si="1"/>
        <v>100</v>
      </c>
      <c r="H42" s="19"/>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c r="FS42" s="22"/>
      <c r="FT42" s="22"/>
      <c r="FU42" s="22"/>
      <c r="FV42" s="22"/>
      <c r="FW42" s="22"/>
      <c r="FX42" s="22"/>
      <c r="FY42" s="22"/>
      <c r="FZ42" s="22"/>
      <c r="GA42" s="22"/>
      <c r="GB42" s="22"/>
      <c r="GC42" s="22"/>
      <c r="GD42" s="22"/>
      <c r="GE42" s="22"/>
      <c r="GF42" s="22"/>
      <c r="GG42" s="22"/>
      <c r="GH42" s="22"/>
      <c r="GI42" s="22"/>
      <c r="GJ42" s="22"/>
      <c r="GK42" s="22"/>
      <c r="GL42" s="22"/>
      <c r="GM42" s="22"/>
      <c r="GN42" s="22"/>
      <c r="GO42" s="22"/>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2"/>
      <c r="IJ42" s="22"/>
      <c r="IK42" s="22"/>
      <c r="IL42" s="22"/>
      <c r="IM42" s="22"/>
      <c r="IN42" s="22"/>
      <c r="IO42" s="22"/>
    </row>
    <row r="43" spans="1:249" s="23" customFormat="1" ht="21" customHeight="1">
      <c r="A43" s="87" t="s">
        <v>74</v>
      </c>
      <c r="B43" s="88" t="s">
        <v>75</v>
      </c>
      <c r="C43" s="76">
        <v>2484100</v>
      </c>
      <c r="D43" s="89">
        <v>1956215</v>
      </c>
      <c r="E43" s="89">
        <v>1929520.1</v>
      </c>
      <c r="F43" s="78">
        <f t="shared" si="0"/>
        <v>77.67481582867035</v>
      </c>
      <c r="G43" s="78">
        <f t="shared" si="1"/>
        <v>98.63538005791797</v>
      </c>
      <c r="H43" s="19"/>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row>
    <row r="44" spans="1:249" s="23" customFormat="1" ht="36.75" customHeight="1">
      <c r="A44" s="87" t="s">
        <v>76</v>
      </c>
      <c r="B44" s="88" t="s">
        <v>77</v>
      </c>
      <c r="C44" s="76">
        <v>541900</v>
      </c>
      <c r="D44" s="89">
        <v>374673.97</v>
      </c>
      <c r="E44" s="89">
        <v>374673.97</v>
      </c>
      <c r="F44" s="78">
        <f t="shared" si="0"/>
        <v>69.14079534969551</v>
      </c>
      <c r="G44" s="78">
        <f t="shared" si="1"/>
        <v>100</v>
      </c>
      <c r="H44" s="19"/>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row>
    <row r="45" spans="1:249" s="23" customFormat="1" ht="36.75" customHeight="1">
      <c r="A45" s="87" t="s">
        <v>212</v>
      </c>
      <c r="B45" s="88" t="s">
        <v>213</v>
      </c>
      <c r="C45" s="76">
        <v>5700</v>
      </c>
      <c r="D45" s="89">
        <v>5965.68</v>
      </c>
      <c r="E45" s="89">
        <v>5965.68</v>
      </c>
      <c r="F45" s="78">
        <f t="shared" si="0"/>
        <v>104.66105263157894</v>
      </c>
      <c r="G45" s="78">
        <f t="shared" si="1"/>
        <v>100</v>
      </c>
      <c r="H45" s="19"/>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row>
    <row r="46" spans="1:249" s="23" customFormat="1" ht="24.75" customHeight="1">
      <c r="A46" s="87" t="s">
        <v>78</v>
      </c>
      <c r="B46" s="88" t="s">
        <v>79</v>
      </c>
      <c r="C46" s="76">
        <v>30000</v>
      </c>
      <c r="D46" s="89">
        <v>26955</v>
      </c>
      <c r="E46" s="89">
        <v>20490.9</v>
      </c>
      <c r="F46" s="78">
        <f t="shared" si="0"/>
        <v>68.303</v>
      </c>
      <c r="G46" s="78">
        <f t="shared" si="1"/>
        <v>76.01892042292711</v>
      </c>
      <c r="H46" s="19"/>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row>
    <row r="47" spans="1:249" s="23" customFormat="1" ht="24.75" customHeight="1">
      <c r="A47" s="87" t="s">
        <v>80</v>
      </c>
      <c r="B47" s="88" t="s">
        <v>81</v>
      </c>
      <c r="C47" s="76">
        <v>51600</v>
      </c>
      <c r="D47" s="89">
        <v>8305</v>
      </c>
      <c r="E47" s="89">
        <v>6956</v>
      </c>
      <c r="F47" s="78">
        <f t="shared" si="0"/>
        <v>13.480620155038759</v>
      </c>
      <c r="G47" s="78">
        <f t="shared" si="1"/>
        <v>83.75677302829621</v>
      </c>
      <c r="H47" s="19"/>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row>
    <row r="48" spans="1:249" s="23" customFormat="1" ht="24.75" customHeight="1">
      <c r="A48" s="87" t="s">
        <v>82</v>
      </c>
      <c r="B48" s="88" t="s">
        <v>83</v>
      </c>
      <c r="C48" s="76">
        <v>27000</v>
      </c>
      <c r="D48" s="89">
        <v>20518.64</v>
      </c>
      <c r="E48" s="89">
        <v>16468.64</v>
      </c>
      <c r="F48" s="78">
        <f t="shared" si="0"/>
        <v>60.99496296296296</v>
      </c>
      <c r="G48" s="78">
        <f t="shared" si="1"/>
        <v>80.26184971323636</v>
      </c>
      <c r="H48" s="19"/>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row>
    <row r="49" spans="1:249" s="23" customFormat="1" ht="24.75" customHeight="1">
      <c r="A49" s="87" t="s">
        <v>84</v>
      </c>
      <c r="B49" s="88" t="s">
        <v>85</v>
      </c>
      <c r="C49" s="76">
        <v>767300</v>
      </c>
      <c r="D49" s="89">
        <v>720315</v>
      </c>
      <c r="E49" s="89">
        <v>658817.03</v>
      </c>
      <c r="F49" s="78">
        <f t="shared" si="0"/>
        <v>85.86172683435423</v>
      </c>
      <c r="G49" s="78">
        <f t="shared" si="1"/>
        <v>91.46235049943428</v>
      </c>
      <c r="H49" s="19"/>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row>
    <row r="50" spans="1:249" s="23" customFormat="1" ht="24.75" customHeight="1">
      <c r="A50" s="87" t="s">
        <v>86</v>
      </c>
      <c r="B50" s="88" t="s">
        <v>87</v>
      </c>
      <c r="C50" s="76">
        <v>1900</v>
      </c>
      <c r="D50" s="89">
        <v>1430</v>
      </c>
      <c r="E50" s="89">
        <v>925</v>
      </c>
      <c r="F50" s="78">
        <f t="shared" si="0"/>
        <v>48.68421052631579</v>
      </c>
      <c r="G50" s="78">
        <f t="shared" si="1"/>
        <v>64.6853146853147</v>
      </c>
      <c r="H50" s="19"/>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row>
    <row r="51" spans="1:249" s="23" customFormat="1" ht="26.25" customHeight="1">
      <c r="A51" s="87" t="s">
        <v>88</v>
      </c>
      <c r="B51" s="88" t="s">
        <v>89</v>
      </c>
      <c r="C51" s="76">
        <v>6000</v>
      </c>
      <c r="D51" s="89">
        <v>3200</v>
      </c>
      <c r="E51" s="89">
        <v>2300</v>
      </c>
      <c r="F51" s="78">
        <f t="shared" si="0"/>
        <v>38.333333333333336</v>
      </c>
      <c r="G51" s="78">
        <f t="shared" si="1"/>
        <v>71.875</v>
      </c>
      <c r="H51" s="19"/>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row>
    <row r="52" spans="1:249" s="23" customFormat="1" ht="24.75" customHeight="1">
      <c r="A52" s="87" t="s">
        <v>90</v>
      </c>
      <c r="B52" s="88" t="s">
        <v>91</v>
      </c>
      <c r="C52" s="76">
        <v>1900</v>
      </c>
      <c r="D52" s="89">
        <v>140</v>
      </c>
      <c r="E52" s="89">
        <v>140</v>
      </c>
      <c r="F52" s="78">
        <f t="shared" si="0"/>
        <v>7.368421052631578</v>
      </c>
      <c r="G52" s="78">
        <f t="shared" si="1"/>
        <v>100</v>
      </c>
      <c r="H52" s="19"/>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row>
    <row r="53" spans="1:249" s="23" customFormat="1" ht="23.25" customHeight="1">
      <c r="A53" s="87" t="s">
        <v>92</v>
      </c>
      <c r="B53" s="88" t="s">
        <v>93</v>
      </c>
      <c r="C53" s="76">
        <v>5000</v>
      </c>
      <c r="D53" s="89">
        <v>120</v>
      </c>
      <c r="E53" s="89"/>
      <c r="F53" s="78">
        <f t="shared" si="0"/>
        <v>0</v>
      </c>
      <c r="G53" s="78">
        <f t="shared" si="1"/>
        <v>0</v>
      </c>
      <c r="H53" s="19"/>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row>
    <row r="54" spans="1:249" s="23" customFormat="1" ht="84" customHeight="1">
      <c r="A54" s="87" t="s">
        <v>226</v>
      </c>
      <c r="B54" s="88" t="s">
        <v>229</v>
      </c>
      <c r="C54" s="76"/>
      <c r="D54" s="89">
        <v>88893</v>
      </c>
      <c r="E54" s="89">
        <v>88893</v>
      </c>
      <c r="F54" s="78">
        <v>0</v>
      </c>
      <c r="G54" s="78">
        <f t="shared" si="1"/>
        <v>100</v>
      </c>
      <c r="H54" s="19"/>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2"/>
      <c r="FL54" s="22"/>
      <c r="FM54" s="22"/>
      <c r="FN54" s="22"/>
      <c r="FO54" s="22"/>
      <c r="FP54" s="22"/>
      <c r="FQ54" s="22"/>
      <c r="FR54" s="22"/>
      <c r="FS54" s="22"/>
      <c r="FT54" s="22"/>
      <c r="FU54" s="22"/>
      <c r="FV54" s="22"/>
      <c r="FW54" s="22"/>
      <c r="FX54" s="22"/>
      <c r="FY54" s="22"/>
      <c r="FZ54" s="22"/>
      <c r="GA54" s="22"/>
      <c r="GB54" s="22"/>
      <c r="GC54" s="22"/>
      <c r="GD54" s="22"/>
      <c r="GE54" s="22"/>
      <c r="GF54" s="22"/>
      <c r="GG54" s="22"/>
      <c r="GH54" s="22"/>
      <c r="GI54" s="22"/>
      <c r="GJ54" s="22"/>
      <c r="GK54" s="22"/>
      <c r="GL54" s="22"/>
      <c r="GM54" s="22"/>
      <c r="GN54" s="22"/>
      <c r="GO54" s="22"/>
      <c r="GP54" s="22"/>
      <c r="GQ54" s="22"/>
      <c r="GR54" s="22"/>
      <c r="GS54" s="22"/>
      <c r="GT54" s="22"/>
      <c r="GU54" s="22"/>
      <c r="GV54" s="22"/>
      <c r="GW54" s="22"/>
      <c r="GX54" s="22"/>
      <c r="GY54" s="22"/>
      <c r="GZ54" s="22"/>
      <c r="HA54" s="22"/>
      <c r="HB54" s="22"/>
      <c r="HC54" s="22"/>
      <c r="HD54" s="22"/>
      <c r="HE54" s="22"/>
      <c r="HF54" s="22"/>
      <c r="HG54" s="22"/>
      <c r="HH54" s="22"/>
      <c r="HI54" s="22"/>
      <c r="HJ54" s="22"/>
      <c r="HK54" s="22"/>
      <c r="HL54" s="22"/>
      <c r="HM54" s="22"/>
      <c r="HN54" s="22"/>
      <c r="HO54" s="22"/>
      <c r="HP54" s="22"/>
      <c r="HQ54" s="22"/>
      <c r="HR54" s="22"/>
      <c r="HS54" s="22"/>
      <c r="HT54" s="22"/>
      <c r="HU54" s="22"/>
      <c r="HV54" s="22"/>
      <c r="HW54" s="22"/>
      <c r="HX54" s="22"/>
      <c r="HY54" s="22"/>
      <c r="HZ54" s="22"/>
      <c r="IA54" s="22"/>
      <c r="IB54" s="22"/>
      <c r="IC54" s="22"/>
      <c r="ID54" s="22"/>
      <c r="IE54" s="22"/>
      <c r="IF54" s="22"/>
      <c r="IG54" s="22"/>
      <c r="IH54" s="22"/>
      <c r="II54" s="22"/>
      <c r="IJ54" s="22"/>
      <c r="IK54" s="22"/>
      <c r="IL54" s="22"/>
      <c r="IM54" s="22"/>
      <c r="IN54" s="22"/>
      <c r="IO54" s="22"/>
    </row>
    <row r="55" spans="1:249" s="23" customFormat="1" ht="36.75" customHeight="1">
      <c r="A55" s="87" t="s">
        <v>94</v>
      </c>
      <c r="B55" s="88" t="s">
        <v>95</v>
      </c>
      <c r="C55" s="76">
        <v>3727000</v>
      </c>
      <c r="D55" s="89">
        <v>2800635</v>
      </c>
      <c r="E55" s="89">
        <v>2516604.84</v>
      </c>
      <c r="F55" s="78">
        <f t="shared" si="0"/>
        <v>67.52360719077005</v>
      </c>
      <c r="G55" s="78">
        <f t="shared" si="1"/>
        <v>89.85836569206626</v>
      </c>
      <c r="H55" s="19"/>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2"/>
      <c r="FD55" s="22"/>
      <c r="FE55" s="22"/>
      <c r="FF55" s="22"/>
      <c r="FG55" s="22"/>
      <c r="FH55" s="22"/>
      <c r="FI55" s="22"/>
      <c r="FJ55" s="22"/>
      <c r="FK55" s="22"/>
      <c r="FL55" s="22"/>
      <c r="FM55" s="22"/>
      <c r="FN55" s="22"/>
      <c r="FO55" s="22"/>
      <c r="FP55" s="22"/>
      <c r="FQ55" s="22"/>
      <c r="FR55" s="22"/>
      <c r="FS55" s="22"/>
      <c r="FT55" s="22"/>
      <c r="FU55" s="22"/>
      <c r="FV55" s="22"/>
      <c r="FW55" s="22"/>
      <c r="FX55" s="22"/>
      <c r="FY55" s="22"/>
      <c r="FZ55" s="22"/>
      <c r="GA55" s="22"/>
      <c r="GB55" s="22"/>
      <c r="GC55" s="22"/>
      <c r="GD55" s="22"/>
      <c r="GE55" s="22"/>
      <c r="GF55" s="22"/>
      <c r="GG55" s="22"/>
      <c r="GH55" s="22"/>
      <c r="GI55" s="22"/>
      <c r="GJ55" s="22"/>
      <c r="GK55" s="22"/>
      <c r="GL55" s="22"/>
      <c r="GM55" s="22"/>
      <c r="GN55" s="22"/>
      <c r="GO55" s="22"/>
      <c r="GP55" s="22"/>
      <c r="GQ55" s="22"/>
      <c r="GR55" s="22"/>
      <c r="GS55" s="22"/>
      <c r="GT55" s="22"/>
      <c r="GU55" s="22"/>
      <c r="GV55" s="22"/>
      <c r="GW55" s="22"/>
      <c r="GX55" s="22"/>
      <c r="GY55" s="22"/>
      <c r="GZ55" s="22"/>
      <c r="HA55" s="22"/>
      <c r="HB55" s="22"/>
      <c r="HC55" s="22"/>
      <c r="HD55" s="22"/>
      <c r="HE55" s="22"/>
      <c r="HF55" s="22"/>
      <c r="HG55" s="22"/>
      <c r="HH55" s="22"/>
      <c r="HI55" s="22"/>
      <c r="HJ55" s="22"/>
      <c r="HK55" s="22"/>
      <c r="HL55" s="22"/>
      <c r="HM55" s="22"/>
      <c r="HN55" s="22"/>
      <c r="HO55" s="22"/>
      <c r="HP55" s="22"/>
      <c r="HQ55" s="22"/>
      <c r="HR55" s="22"/>
      <c r="HS55" s="22"/>
      <c r="HT55" s="22"/>
      <c r="HU55" s="22"/>
      <c r="HV55" s="22"/>
      <c r="HW55" s="22"/>
      <c r="HX55" s="22"/>
      <c r="HY55" s="22"/>
      <c r="HZ55" s="22"/>
      <c r="IA55" s="22"/>
      <c r="IB55" s="22"/>
      <c r="IC55" s="22"/>
      <c r="ID55" s="22"/>
      <c r="IE55" s="22"/>
      <c r="IF55" s="22"/>
      <c r="IG55" s="22"/>
      <c r="IH55" s="22"/>
      <c r="II55" s="22"/>
      <c r="IJ55" s="22"/>
      <c r="IK55" s="22"/>
      <c r="IL55" s="22"/>
      <c r="IM55" s="22"/>
      <c r="IN55" s="22"/>
      <c r="IO55" s="22"/>
    </row>
    <row r="56" spans="1:249" s="23" customFormat="1" ht="82.5" customHeight="1">
      <c r="A56" s="87" t="s">
        <v>178</v>
      </c>
      <c r="B56" s="88" t="s">
        <v>179</v>
      </c>
      <c r="C56" s="76">
        <v>212700</v>
      </c>
      <c r="D56" s="89">
        <v>283700</v>
      </c>
      <c r="E56" s="89">
        <v>265700</v>
      </c>
      <c r="F56" s="78">
        <f t="shared" si="0"/>
        <v>124.91772449459333</v>
      </c>
      <c r="G56" s="78">
        <f t="shared" si="1"/>
        <v>93.65526965103983</v>
      </c>
      <c r="H56" s="19"/>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c r="FU56" s="22"/>
      <c r="FV56" s="22"/>
      <c r="FW56" s="22"/>
      <c r="FX56" s="22"/>
      <c r="FY56" s="22"/>
      <c r="FZ56" s="22"/>
      <c r="GA56" s="22"/>
      <c r="GB56" s="22"/>
      <c r="GC56" s="22"/>
      <c r="GD56" s="22"/>
      <c r="GE56" s="22"/>
      <c r="GF56" s="22"/>
      <c r="GG56" s="22"/>
      <c r="GH56" s="22"/>
      <c r="GI56" s="22"/>
      <c r="GJ56" s="22"/>
      <c r="GK56" s="22"/>
      <c r="GL56" s="22"/>
      <c r="GM56" s="22"/>
      <c r="GN56" s="22"/>
      <c r="GO56" s="22"/>
      <c r="GP56" s="22"/>
      <c r="GQ56" s="22"/>
      <c r="GR56" s="22"/>
      <c r="GS56" s="22"/>
      <c r="GT56" s="22"/>
      <c r="GU56" s="22"/>
      <c r="GV56" s="22"/>
      <c r="GW56" s="22"/>
      <c r="GX56" s="22"/>
      <c r="GY56" s="22"/>
      <c r="GZ56" s="22"/>
      <c r="HA56" s="22"/>
      <c r="HB56" s="22"/>
      <c r="HC56" s="22"/>
      <c r="HD56" s="22"/>
      <c r="HE56" s="22"/>
      <c r="HF56" s="22"/>
      <c r="HG56" s="22"/>
      <c r="HH56" s="22"/>
      <c r="HI56" s="22"/>
      <c r="HJ56" s="22"/>
      <c r="HK56" s="22"/>
      <c r="HL56" s="22"/>
      <c r="HM56" s="22"/>
      <c r="HN56" s="22"/>
      <c r="HO56" s="22"/>
      <c r="HP56" s="22"/>
      <c r="HQ56" s="22"/>
      <c r="HR56" s="22"/>
      <c r="HS56" s="22"/>
      <c r="HT56" s="22"/>
      <c r="HU56" s="22"/>
      <c r="HV56" s="22"/>
      <c r="HW56" s="22"/>
      <c r="HX56" s="22"/>
      <c r="HY56" s="22"/>
      <c r="HZ56" s="22"/>
      <c r="IA56" s="22"/>
      <c r="IB56" s="22"/>
      <c r="IC56" s="22"/>
      <c r="ID56" s="22"/>
      <c r="IE56" s="22"/>
      <c r="IF56" s="22"/>
      <c r="IG56" s="22"/>
      <c r="IH56" s="22"/>
      <c r="II56" s="22"/>
      <c r="IJ56" s="22"/>
      <c r="IK56" s="22"/>
      <c r="IL56" s="22"/>
      <c r="IM56" s="22"/>
      <c r="IN56" s="22"/>
      <c r="IO56" s="22"/>
    </row>
    <row r="57" spans="1:249" s="23" customFormat="1" ht="40.5" customHeight="1">
      <c r="A57" s="87" t="s">
        <v>96</v>
      </c>
      <c r="B57" s="88" t="s">
        <v>97</v>
      </c>
      <c r="C57" s="76">
        <v>60000</v>
      </c>
      <c r="D57" s="89">
        <v>47235</v>
      </c>
      <c r="E57" s="89">
        <v>43289.83</v>
      </c>
      <c r="F57" s="78">
        <f t="shared" si="0"/>
        <v>72.14971666666668</v>
      </c>
      <c r="G57" s="78">
        <f t="shared" si="1"/>
        <v>91.64778236477188</v>
      </c>
      <c r="H57" s="19"/>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row>
    <row r="58" spans="1:249" s="23" customFormat="1" ht="42.75" customHeight="1">
      <c r="A58" s="74" t="s">
        <v>98</v>
      </c>
      <c r="B58" s="83" t="s">
        <v>99</v>
      </c>
      <c r="C58" s="76">
        <v>6896000</v>
      </c>
      <c r="D58" s="77">
        <v>5171400</v>
      </c>
      <c r="E58" s="77">
        <v>4996815.67</v>
      </c>
      <c r="F58" s="78">
        <f t="shared" si="0"/>
        <v>72.45962398491879</v>
      </c>
      <c r="G58" s="78">
        <f t="shared" si="1"/>
        <v>96.62404126542135</v>
      </c>
      <c r="H58" s="19"/>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c r="DW58" s="22"/>
      <c r="DX58" s="22"/>
      <c r="DY58" s="22"/>
      <c r="DZ58" s="22"/>
      <c r="EA58" s="22"/>
      <c r="EB58" s="22"/>
      <c r="EC58" s="22"/>
      <c r="ED58" s="22"/>
      <c r="EE58" s="22"/>
      <c r="EF58" s="22"/>
      <c r="EG58" s="22"/>
      <c r="EH58" s="22"/>
      <c r="EI58" s="22"/>
      <c r="EJ58" s="22"/>
      <c r="EK58" s="22"/>
      <c r="EL58" s="22"/>
      <c r="EM58" s="22"/>
      <c r="EN58" s="22"/>
      <c r="EO58" s="22"/>
      <c r="EP58" s="22"/>
      <c r="EQ58" s="22"/>
      <c r="ER58" s="22"/>
      <c r="ES58" s="22"/>
      <c r="ET58" s="22"/>
      <c r="EU58" s="22"/>
      <c r="EV58" s="22"/>
      <c r="EW58" s="22"/>
      <c r="EX58" s="22"/>
      <c r="EY58" s="22"/>
      <c r="EZ58" s="22"/>
      <c r="FA58" s="22"/>
      <c r="FB58" s="22"/>
      <c r="FC58" s="22"/>
      <c r="FD58" s="22"/>
      <c r="FE58" s="22"/>
      <c r="FF58" s="22"/>
      <c r="FG58" s="22"/>
      <c r="FH58" s="22"/>
      <c r="FI58" s="22"/>
      <c r="FJ58" s="22"/>
      <c r="FK58" s="22"/>
      <c r="FL58" s="22"/>
      <c r="FM58" s="22"/>
      <c r="FN58" s="22"/>
      <c r="FO58" s="22"/>
      <c r="FP58" s="22"/>
      <c r="FQ58" s="22"/>
      <c r="FR58" s="22"/>
      <c r="FS58" s="22"/>
      <c r="FT58" s="22"/>
      <c r="FU58" s="22"/>
      <c r="FV58" s="22"/>
      <c r="FW58" s="22"/>
      <c r="FX58" s="22"/>
      <c r="FY58" s="22"/>
      <c r="FZ58" s="22"/>
      <c r="GA58" s="22"/>
      <c r="GB58" s="22"/>
      <c r="GC58" s="22"/>
      <c r="GD58" s="22"/>
      <c r="GE58" s="22"/>
      <c r="GF58" s="22"/>
      <c r="GG58" s="22"/>
      <c r="GH58" s="22"/>
      <c r="GI58" s="22"/>
      <c r="GJ58" s="22"/>
      <c r="GK58" s="22"/>
      <c r="GL58" s="22"/>
      <c r="GM58" s="22"/>
      <c r="GN58" s="22"/>
      <c r="GO58" s="22"/>
      <c r="GP58" s="22"/>
      <c r="GQ58" s="22"/>
      <c r="GR58" s="22"/>
      <c r="GS58" s="22"/>
      <c r="GT58" s="22"/>
      <c r="GU58" s="22"/>
      <c r="GV58" s="22"/>
      <c r="GW58" s="22"/>
      <c r="GX58" s="22"/>
      <c r="GY58" s="22"/>
      <c r="GZ58" s="22"/>
      <c r="HA58" s="22"/>
      <c r="HB58" s="22"/>
      <c r="HC58" s="22"/>
      <c r="HD58" s="22"/>
      <c r="HE58" s="22"/>
      <c r="HF58" s="22"/>
      <c r="HG58" s="22"/>
      <c r="HH58" s="22"/>
      <c r="HI58" s="22"/>
      <c r="HJ58" s="22"/>
      <c r="HK58" s="22"/>
      <c r="HL58" s="22"/>
      <c r="HM58" s="22"/>
      <c r="HN58" s="22"/>
      <c r="HO58" s="22"/>
      <c r="HP58" s="22"/>
      <c r="HQ58" s="22"/>
      <c r="HR58" s="22"/>
      <c r="HS58" s="22"/>
      <c r="HT58" s="22"/>
      <c r="HU58" s="22"/>
      <c r="HV58" s="22"/>
      <c r="HW58" s="22"/>
      <c r="HX58" s="22"/>
      <c r="HY58" s="22"/>
      <c r="HZ58" s="22"/>
      <c r="IA58" s="22"/>
      <c r="IB58" s="22"/>
      <c r="IC58" s="22"/>
      <c r="ID58" s="22"/>
      <c r="IE58" s="22"/>
      <c r="IF58" s="22"/>
      <c r="IG58" s="22"/>
      <c r="IH58" s="22"/>
      <c r="II58" s="22"/>
      <c r="IJ58" s="22"/>
      <c r="IK58" s="22"/>
      <c r="IL58" s="22"/>
      <c r="IM58" s="22"/>
      <c r="IN58" s="22"/>
      <c r="IO58" s="22"/>
    </row>
    <row r="59" spans="1:7" ht="30" customHeight="1">
      <c r="A59" s="70" t="s">
        <v>100</v>
      </c>
      <c r="B59" s="92" t="s">
        <v>101</v>
      </c>
      <c r="C59" s="72">
        <f>C60</f>
        <v>10000</v>
      </c>
      <c r="D59" s="72">
        <f>D60</f>
        <v>22500</v>
      </c>
      <c r="E59" s="72">
        <f>E60</f>
        <v>22500</v>
      </c>
      <c r="F59" s="73">
        <f>SUM(E59/C58*100)</f>
        <v>0.32627610208816704</v>
      </c>
      <c r="G59" s="73">
        <f t="shared" si="1"/>
        <v>100</v>
      </c>
    </row>
    <row r="60" spans="1:7" ht="34.5" customHeight="1">
      <c r="A60" s="74" t="s">
        <v>102</v>
      </c>
      <c r="B60" s="79" t="s">
        <v>103</v>
      </c>
      <c r="C60" s="76">
        <v>10000</v>
      </c>
      <c r="D60" s="77">
        <v>22500</v>
      </c>
      <c r="E60" s="77">
        <v>22500</v>
      </c>
      <c r="F60" s="78">
        <f>SUM(E60/C60*100)</f>
        <v>225</v>
      </c>
      <c r="G60" s="78">
        <f>SUM(E60/D60*100)</f>
        <v>100</v>
      </c>
    </row>
    <row r="61" spans="1:249" s="23" customFormat="1" ht="39.75" customHeight="1">
      <c r="A61" s="95">
        <v>110000</v>
      </c>
      <c r="B61" s="71" t="s">
        <v>104</v>
      </c>
      <c r="C61" s="72">
        <f>SUM(C62:C67)</f>
        <v>5235510</v>
      </c>
      <c r="D61" s="72">
        <f>SUM(D62:D67)</f>
        <v>4418846</v>
      </c>
      <c r="E61" s="72">
        <f>SUM(E62:E67)</f>
        <v>3896631.7300000004</v>
      </c>
      <c r="F61" s="73">
        <f aca="true" t="shared" si="4" ref="F61:F93">SUM(E61/C61*100)</f>
        <v>74.42697521349402</v>
      </c>
      <c r="G61" s="73">
        <f t="shared" si="1"/>
        <v>88.18211202653363</v>
      </c>
      <c r="H61" s="19"/>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c r="DR61" s="22"/>
      <c r="DS61" s="22"/>
      <c r="DT61" s="22"/>
      <c r="DU61" s="22"/>
      <c r="DV61" s="22"/>
      <c r="DW61" s="22"/>
      <c r="DX61" s="22"/>
      <c r="DY61" s="22"/>
      <c r="DZ61" s="22"/>
      <c r="EA61" s="22"/>
      <c r="EB61" s="22"/>
      <c r="EC61" s="22"/>
      <c r="ED61" s="22"/>
      <c r="EE61" s="22"/>
      <c r="EF61" s="22"/>
      <c r="EG61" s="22"/>
      <c r="EH61" s="22"/>
      <c r="EI61" s="22"/>
      <c r="EJ61" s="22"/>
      <c r="EK61" s="22"/>
      <c r="EL61" s="22"/>
      <c r="EM61" s="22"/>
      <c r="EN61" s="22"/>
      <c r="EO61" s="22"/>
      <c r="EP61" s="22"/>
      <c r="EQ61" s="22"/>
      <c r="ER61" s="22"/>
      <c r="ES61" s="22"/>
      <c r="ET61" s="22"/>
      <c r="EU61" s="22"/>
      <c r="EV61" s="22"/>
      <c r="EW61" s="22"/>
      <c r="EX61" s="22"/>
      <c r="EY61" s="22"/>
      <c r="EZ61" s="22"/>
      <c r="FA61" s="22"/>
      <c r="FB61" s="22"/>
      <c r="FC61" s="22"/>
      <c r="FD61" s="22"/>
      <c r="FE61" s="22"/>
      <c r="FF61" s="22"/>
      <c r="FG61" s="22"/>
      <c r="FH61" s="22"/>
      <c r="FI61" s="22"/>
      <c r="FJ61" s="22"/>
      <c r="FK61" s="22"/>
      <c r="FL61" s="22"/>
      <c r="FM61" s="22"/>
      <c r="FN61" s="22"/>
      <c r="FO61" s="22"/>
      <c r="FP61" s="22"/>
      <c r="FQ61" s="22"/>
      <c r="FR61" s="22"/>
      <c r="FS61" s="22"/>
      <c r="FT61" s="22"/>
      <c r="FU61" s="22"/>
      <c r="FV61" s="22"/>
      <c r="FW61" s="22"/>
      <c r="FX61" s="22"/>
      <c r="FY61" s="22"/>
      <c r="FZ61" s="22"/>
      <c r="GA61" s="22"/>
      <c r="GB61" s="22"/>
      <c r="GC61" s="22"/>
      <c r="GD61" s="22"/>
      <c r="GE61" s="22"/>
      <c r="GF61" s="22"/>
      <c r="GG61" s="22"/>
      <c r="GH61" s="22"/>
      <c r="GI61" s="22"/>
      <c r="GJ61" s="22"/>
      <c r="GK61" s="22"/>
      <c r="GL61" s="22"/>
      <c r="GM61" s="22"/>
      <c r="GN61" s="22"/>
      <c r="GO61" s="22"/>
      <c r="GP61" s="22"/>
      <c r="GQ61" s="22"/>
      <c r="GR61" s="22"/>
      <c r="GS61" s="22"/>
      <c r="GT61" s="22"/>
      <c r="GU61" s="22"/>
      <c r="GV61" s="22"/>
      <c r="GW61" s="22"/>
      <c r="GX61" s="22"/>
      <c r="GY61" s="22"/>
      <c r="GZ61" s="22"/>
      <c r="HA61" s="22"/>
      <c r="HB61" s="22"/>
      <c r="HC61" s="22"/>
      <c r="HD61" s="22"/>
      <c r="HE61" s="22"/>
      <c r="HF61" s="22"/>
      <c r="HG61" s="22"/>
      <c r="HH61" s="22"/>
      <c r="HI61" s="22"/>
      <c r="HJ61" s="22"/>
      <c r="HK61" s="22"/>
      <c r="HL61" s="22"/>
      <c r="HM61" s="22"/>
      <c r="HN61" s="22"/>
      <c r="HO61" s="22"/>
      <c r="HP61" s="22"/>
      <c r="HQ61" s="22"/>
      <c r="HR61" s="22"/>
      <c r="HS61" s="22"/>
      <c r="HT61" s="22"/>
      <c r="HU61" s="22"/>
      <c r="HV61" s="22"/>
      <c r="HW61" s="22"/>
      <c r="HX61" s="22"/>
      <c r="HY61" s="22"/>
      <c r="HZ61" s="22"/>
      <c r="IA61" s="22"/>
      <c r="IB61" s="22"/>
      <c r="IC61" s="22"/>
      <c r="ID61" s="22"/>
      <c r="IE61" s="22"/>
      <c r="IF61" s="22"/>
      <c r="IG61" s="22"/>
      <c r="IH61" s="22"/>
      <c r="II61" s="22"/>
      <c r="IJ61" s="22"/>
      <c r="IK61" s="22"/>
      <c r="IL61" s="22"/>
      <c r="IM61" s="22"/>
      <c r="IN61" s="22"/>
      <c r="IO61" s="22"/>
    </row>
    <row r="62" spans="1:249" s="23" customFormat="1" ht="39" customHeight="1">
      <c r="A62" s="96">
        <v>110103</v>
      </c>
      <c r="B62" s="75" t="s">
        <v>105</v>
      </c>
      <c r="C62" s="76">
        <v>65000</v>
      </c>
      <c r="D62" s="77">
        <v>64720</v>
      </c>
      <c r="E62" s="77">
        <v>55848.25</v>
      </c>
      <c r="F62" s="78">
        <f t="shared" si="4"/>
        <v>85.92038461538462</v>
      </c>
      <c r="G62" s="78">
        <f t="shared" si="1"/>
        <v>86.2921044499382</v>
      </c>
      <c r="H62" s="19"/>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c r="DX62" s="22"/>
      <c r="DY62" s="22"/>
      <c r="DZ62" s="22"/>
      <c r="EA62" s="22"/>
      <c r="EB62" s="22"/>
      <c r="EC62" s="22"/>
      <c r="ED62" s="22"/>
      <c r="EE62" s="22"/>
      <c r="EF62" s="22"/>
      <c r="EG62" s="22"/>
      <c r="EH62" s="22"/>
      <c r="EI62" s="22"/>
      <c r="EJ62" s="22"/>
      <c r="EK62" s="22"/>
      <c r="EL62" s="22"/>
      <c r="EM62" s="22"/>
      <c r="EN62" s="22"/>
      <c r="EO62" s="22"/>
      <c r="EP62" s="22"/>
      <c r="EQ62" s="22"/>
      <c r="ER62" s="22"/>
      <c r="ES62" s="22"/>
      <c r="ET62" s="22"/>
      <c r="EU62" s="22"/>
      <c r="EV62" s="22"/>
      <c r="EW62" s="22"/>
      <c r="EX62" s="22"/>
      <c r="EY62" s="22"/>
      <c r="EZ62" s="22"/>
      <c r="FA62" s="22"/>
      <c r="FB62" s="22"/>
      <c r="FC62" s="22"/>
      <c r="FD62" s="22"/>
      <c r="FE62" s="22"/>
      <c r="FF62" s="22"/>
      <c r="FG62" s="22"/>
      <c r="FH62" s="22"/>
      <c r="FI62" s="22"/>
      <c r="FJ62" s="22"/>
      <c r="FK62" s="22"/>
      <c r="FL62" s="22"/>
      <c r="FM62" s="22"/>
      <c r="FN62" s="22"/>
      <c r="FO62" s="22"/>
      <c r="FP62" s="22"/>
      <c r="FQ62" s="22"/>
      <c r="FR62" s="22"/>
      <c r="FS62" s="22"/>
      <c r="FT62" s="22"/>
      <c r="FU62" s="22"/>
      <c r="FV62" s="22"/>
      <c r="FW62" s="22"/>
      <c r="FX62" s="22"/>
      <c r="FY62" s="22"/>
      <c r="FZ62" s="22"/>
      <c r="GA62" s="22"/>
      <c r="GB62" s="22"/>
      <c r="GC62" s="22"/>
      <c r="GD62" s="22"/>
      <c r="GE62" s="22"/>
      <c r="GF62" s="22"/>
      <c r="GG62" s="22"/>
      <c r="GH62" s="22"/>
      <c r="GI62" s="22"/>
      <c r="GJ62" s="22"/>
      <c r="GK62" s="22"/>
      <c r="GL62" s="22"/>
      <c r="GM62" s="22"/>
      <c r="GN62" s="22"/>
      <c r="GO62" s="22"/>
      <c r="GP62" s="22"/>
      <c r="GQ62" s="22"/>
      <c r="GR62" s="22"/>
      <c r="GS62" s="22"/>
      <c r="GT62" s="22"/>
      <c r="GU62" s="22"/>
      <c r="GV62" s="22"/>
      <c r="GW62" s="22"/>
      <c r="GX62" s="22"/>
      <c r="GY62" s="22"/>
      <c r="GZ62" s="22"/>
      <c r="HA62" s="22"/>
      <c r="HB62" s="22"/>
      <c r="HC62" s="22"/>
      <c r="HD62" s="22"/>
      <c r="HE62" s="22"/>
      <c r="HF62" s="22"/>
      <c r="HG62" s="22"/>
      <c r="HH62" s="22"/>
      <c r="HI62" s="22"/>
      <c r="HJ62" s="22"/>
      <c r="HK62" s="22"/>
      <c r="HL62" s="22"/>
      <c r="HM62" s="22"/>
      <c r="HN62" s="22"/>
      <c r="HO62" s="22"/>
      <c r="HP62" s="22"/>
      <c r="HQ62" s="22"/>
      <c r="HR62" s="22"/>
      <c r="HS62" s="22"/>
      <c r="HT62" s="22"/>
      <c r="HU62" s="22"/>
      <c r="HV62" s="22"/>
      <c r="HW62" s="22"/>
      <c r="HX62" s="22"/>
      <c r="HY62" s="22"/>
      <c r="HZ62" s="22"/>
      <c r="IA62" s="22"/>
      <c r="IB62" s="22"/>
      <c r="IC62" s="22"/>
      <c r="ID62" s="22"/>
      <c r="IE62" s="22"/>
      <c r="IF62" s="22"/>
      <c r="IG62" s="22"/>
      <c r="IH62" s="22"/>
      <c r="II62" s="22"/>
      <c r="IJ62" s="22"/>
      <c r="IK62" s="22"/>
      <c r="IL62" s="22"/>
      <c r="IM62" s="22"/>
      <c r="IN62" s="22"/>
      <c r="IO62" s="22"/>
    </row>
    <row r="63" spans="1:249" s="23" customFormat="1" ht="38.25" customHeight="1">
      <c r="A63" s="96">
        <v>110201</v>
      </c>
      <c r="B63" s="75" t="s">
        <v>106</v>
      </c>
      <c r="C63" s="76">
        <v>2911480</v>
      </c>
      <c r="D63" s="77">
        <v>2391195</v>
      </c>
      <c r="E63" s="77">
        <v>2125663.82</v>
      </c>
      <c r="F63" s="78">
        <f t="shared" si="4"/>
        <v>73.00973456798604</v>
      </c>
      <c r="G63" s="78">
        <f t="shared" si="1"/>
        <v>88.89546105608282</v>
      </c>
      <c r="H63" s="19"/>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22"/>
      <c r="DT63" s="22"/>
      <c r="DU63" s="22"/>
      <c r="DV63" s="22"/>
      <c r="DW63" s="22"/>
      <c r="DX63" s="22"/>
      <c r="DY63" s="22"/>
      <c r="DZ63" s="22"/>
      <c r="EA63" s="22"/>
      <c r="EB63" s="22"/>
      <c r="EC63" s="22"/>
      <c r="ED63" s="22"/>
      <c r="EE63" s="22"/>
      <c r="EF63" s="22"/>
      <c r="EG63" s="22"/>
      <c r="EH63" s="22"/>
      <c r="EI63" s="22"/>
      <c r="EJ63" s="22"/>
      <c r="EK63" s="22"/>
      <c r="EL63" s="22"/>
      <c r="EM63" s="22"/>
      <c r="EN63" s="22"/>
      <c r="EO63" s="22"/>
      <c r="EP63" s="22"/>
      <c r="EQ63" s="22"/>
      <c r="ER63" s="22"/>
      <c r="ES63" s="22"/>
      <c r="ET63" s="22"/>
      <c r="EU63" s="22"/>
      <c r="EV63" s="22"/>
      <c r="EW63" s="22"/>
      <c r="EX63" s="22"/>
      <c r="EY63" s="22"/>
      <c r="EZ63" s="22"/>
      <c r="FA63" s="22"/>
      <c r="FB63" s="22"/>
      <c r="FC63" s="22"/>
      <c r="FD63" s="22"/>
      <c r="FE63" s="22"/>
      <c r="FF63" s="22"/>
      <c r="FG63" s="22"/>
      <c r="FH63" s="22"/>
      <c r="FI63" s="22"/>
      <c r="FJ63" s="22"/>
      <c r="FK63" s="22"/>
      <c r="FL63" s="22"/>
      <c r="FM63" s="22"/>
      <c r="FN63" s="22"/>
      <c r="FO63" s="22"/>
      <c r="FP63" s="22"/>
      <c r="FQ63" s="22"/>
      <c r="FR63" s="22"/>
      <c r="FS63" s="22"/>
      <c r="FT63" s="22"/>
      <c r="FU63" s="22"/>
      <c r="FV63" s="22"/>
      <c r="FW63" s="22"/>
      <c r="FX63" s="22"/>
      <c r="FY63" s="22"/>
      <c r="FZ63" s="22"/>
      <c r="GA63" s="22"/>
      <c r="GB63" s="22"/>
      <c r="GC63" s="22"/>
      <c r="GD63" s="22"/>
      <c r="GE63" s="22"/>
      <c r="GF63" s="22"/>
      <c r="GG63" s="22"/>
      <c r="GH63" s="22"/>
      <c r="GI63" s="22"/>
      <c r="GJ63" s="22"/>
      <c r="GK63" s="22"/>
      <c r="GL63" s="22"/>
      <c r="GM63" s="22"/>
      <c r="GN63" s="22"/>
      <c r="GO63" s="22"/>
      <c r="GP63" s="22"/>
      <c r="GQ63" s="22"/>
      <c r="GR63" s="22"/>
      <c r="GS63" s="22"/>
      <c r="GT63" s="22"/>
      <c r="GU63" s="22"/>
      <c r="GV63" s="22"/>
      <c r="GW63" s="22"/>
      <c r="GX63" s="22"/>
      <c r="GY63" s="22"/>
      <c r="GZ63" s="22"/>
      <c r="HA63" s="22"/>
      <c r="HB63" s="22"/>
      <c r="HC63" s="22"/>
      <c r="HD63" s="22"/>
      <c r="HE63" s="22"/>
      <c r="HF63" s="22"/>
      <c r="HG63" s="22"/>
      <c r="HH63" s="22"/>
      <c r="HI63" s="22"/>
      <c r="HJ63" s="22"/>
      <c r="HK63" s="22"/>
      <c r="HL63" s="22"/>
      <c r="HM63" s="22"/>
      <c r="HN63" s="22"/>
      <c r="HO63" s="22"/>
      <c r="HP63" s="22"/>
      <c r="HQ63" s="22"/>
      <c r="HR63" s="22"/>
      <c r="HS63" s="22"/>
      <c r="HT63" s="22"/>
      <c r="HU63" s="22"/>
      <c r="HV63" s="22"/>
      <c r="HW63" s="22"/>
      <c r="HX63" s="22"/>
      <c r="HY63" s="22"/>
      <c r="HZ63" s="22"/>
      <c r="IA63" s="22"/>
      <c r="IB63" s="22"/>
      <c r="IC63" s="22"/>
      <c r="ID63" s="22"/>
      <c r="IE63" s="22"/>
      <c r="IF63" s="22"/>
      <c r="IG63" s="22"/>
      <c r="IH63" s="22"/>
      <c r="II63" s="22"/>
      <c r="IJ63" s="22"/>
      <c r="IK63" s="22"/>
      <c r="IL63" s="22"/>
      <c r="IM63" s="22"/>
      <c r="IN63" s="22"/>
      <c r="IO63" s="22"/>
    </row>
    <row r="64" spans="1:249" s="23" customFormat="1" ht="31.5" customHeight="1">
      <c r="A64" s="96">
        <v>110202</v>
      </c>
      <c r="B64" s="75" t="s">
        <v>107</v>
      </c>
      <c r="C64" s="76">
        <v>9410</v>
      </c>
      <c r="D64" s="77">
        <v>8879</v>
      </c>
      <c r="E64" s="77">
        <v>7896.48</v>
      </c>
      <c r="F64" s="78">
        <f t="shared" si="4"/>
        <v>83.91583421891605</v>
      </c>
      <c r="G64" s="78">
        <f t="shared" si="1"/>
        <v>88.93433945264105</v>
      </c>
      <c r="H64" s="19"/>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row>
    <row r="65" spans="1:249" s="23" customFormat="1" ht="32.25" customHeight="1">
      <c r="A65" s="96">
        <v>110204</v>
      </c>
      <c r="B65" s="75" t="s">
        <v>108</v>
      </c>
      <c r="C65" s="76">
        <v>735370</v>
      </c>
      <c r="D65" s="77">
        <v>566952</v>
      </c>
      <c r="E65" s="77">
        <v>496993.78</v>
      </c>
      <c r="F65" s="78">
        <f t="shared" si="4"/>
        <v>67.58417939268668</v>
      </c>
      <c r="G65" s="78">
        <f t="shared" si="1"/>
        <v>87.66064499287418</v>
      </c>
      <c r="H65" s="19"/>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c r="DL65" s="22"/>
      <c r="DM65" s="22"/>
      <c r="DN65" s="22"/>
      <c r="DO65" s="22"/>
      <c r="DP65" s="22"/>
      <c r="DQ65" s="22"/>
      <c r="DR65" s="22"/>
      <c r="DS65" s="22"/>
      <c r="DT65" s="22"/>
      <c r="DU65" s="22"/>
      <c r="DV65" s="22"/>
      <c r="DW65" s="22"/>
      <c r="DX65" s="22"/>
      <c r="DY65" s="22"/>
      <c r="DZ65" s="22"/>
      <c r="EA65" s="22"/>
      <c r="EB65" s="22"/>
      <c r="EC65" s="22"/>
      <c r="ED65" s="22"/>
      <c r="EE65" s="22"/>
      <c r="EF65" s="22"/>
      <c r="EG65" s="22"/>
      <c r="EH65" s="22"/>
      <c r="EI65" s="22"/>
      <c r="EJ65" s="22"/>
      <c r="EK65" s="22"/>
      <c r="EL65" s="22"/>
      <c r="EM65" s="22"/>
      <c r="EN65" s="22"/>
      <c r="EO65" s="22"/>
      <c r="EP65" s="22"/>
      <c r="EQ65" s="22"/>
      <c r="ER65" s="22"/>
      <c r="ES65" s="22"/>
      <c r="ET65" s="22"/>
      <c r="EU65" s="22"/>
      <c r="EV65" s="22"/>
      <c r="EW65" s="22"/>
      <c r="EX65" s="22"/>
      <c r="EY65" s="22"/>
      <c r="EZ65" s="22"/>
      <c r="FA65" s="22"/>
      <c r="FB65" s="22"/>
      <c r="FC65" s="22"/>
      <c r="FD65" s="22"/>
      <c r="FE65" s="22"/>
      <c r="FF65" s="22"/>
      <c r="FG65" s="22"/>
      <c r="FH65" s="22"/>
      <c r="FI65" s="22"/>
      <c r="FJ65" s="22"/>
      <c r="FK65" s="22"/>
      <c r="FL65" s="22"/>
      <c r="FM65" s="22"/>
      <c r="FN65" s="22"/>
      <c r="FO65" s="22"/>
      <c r="FP65" s="22"/>
      <c r="FQ65" s="22"/>
      <c r="FR65" s="22"/>
      <c r="FS65" s="22"/>
      <c r="FT65" s="22"/>
      <c r="FU65" s="22"/>
      <c r="FV65" s="22"/>
      <c r="FW65" s="22"/>
      <c r="FX65" s="22"/>
      <c r="FY65" s="22"/>
      <c r="FZ65" s="22"/>
      <c r="GA65" s="22"/>
      <c r="GB65" s="22"/>
      <c r="GC65" s="22"/>
      <c r="GD65" s="22"/>
      <c r="GE65" s="22"/>
      <c r="GF65" s="22"/>
      <c r="GG65" s="22"/>
      <c r="GH65" s="22"/>
      <c r="GI65" s="22"/>
      <c r="GJ65" s="22"/>
      <c r="GK65" s="22"/>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2"/>
      <c r="IF65" s="22"/>
      <c r="IG65" s="22"/>
      <c r="IH65" s="22"/>
      <c r="II65" s="22"/>
      <c r="IJ65" s="22"/>
      <c r="IK65" s="22"/>
      <c r="IL65" s="22"/>
      <c r="IM65" s="22"/>
      <c r="IN65" s="22"/>
      <c r="IO65" s="22"/>
    </row>
    <row r="66" spans="1:249" s="23" customFormat="1" ht="27.75" customHeight="1">
      <c r="A66" s="96">
        <v>110205</v>
      </c>
      <c r="B66" s="75" t="s">
        <v>109</v>
      </c>
      <c r="C66" s="76">
        <v>1317590</v>
      </c>
      <c r="D66" s="77">
        <v>1195590</v>
      </c>
      <c r="E66" s="77">
        <v>1045318.03</v>
      </c>
      <c r="F66" s="78">
        <f t="shared" si="4"/>
        <v>79.33560743478624</v>
      </c>
      <c r="G66" s="78">
        <f t="shared" si="1"/>
        <v>87.43114529228248</v>
      </c>
      <c r="H66" s="19"/>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c r="DR66" s="22"/>
      <c r="DS66" s="22"/>
      <c r="DT66" s="22"/>
      <c r="DU66" s="22"/>
      <c r="DV66" s="22"/>
      <c r="DW66" s="22"/>
      <c r="DX66" s="22"/>
      <c r="DY66" s="22"/>
      <c r="DZ66" s="22"/>
      <c r="EA66" s="22"/>
      <c r="EB66" s="22"/>
      <c r="EC66" s="22"/>
      <c r="ED66" s="22"/>
      <c r="EE66" s="22"/>
      <c r="EF66" s="22"/>
      <c r="EG66" s="22"/>
      <c r="EH66" s="22"/>
      <c r="EI66" s="22"/>
      <c r="EJ66" s="22"/>
      <c r="EK66" s="22"/>
      <c r="EL66" s="22"/>
      <c r="EM66" s="22"/>
      <c r="EN66" s="22"/>
      <c r="EO66" s="22"/>
      <c r="EP66" s="22"/>
      <c r="EQ66" s="22"/>
      <c r="ER66" s="22"/>
      <c r="ES66" s="22"/>
      <c r="ET66" s="22"/>
      <c r="EU66" s="22"/>
      <c r="EV66" s="22"/>
      <c r="EW66" s="22"/>
      <c r="EX66" s="22"/>
      <c r="EY66" s="22"/>
      <c r="EZ66" s="22"/>
      <c r="FA66" s="22"/>
      <c r="FB66" s="22"/>
      <c r="FC66" s="22"/>
      <c r="FD66" s="22"/>
      <c r="FE66" s="22"/>
      <c r="FF66" s="22"/>
      <c r="FG66" s="22"/>
      <c r="FH66" s="22"/>
      <c r="FI66" s="22"/>
      <c r="FJ66" s="22"/>
      <c r="FK66" s="22"/>
      <c r="FL66" s="22"/>
      <c r="FM66" s="22"/>
      <c r="FN66" s="22"/>
      <c r="FO66" s="22"/>
      <c r="FP66" s="22"/>
      <c r="FQ66" s="22"/>
      <c r="FR66" s="22"/>
      <c r="FS66" s="22"/>
      <c r="FT66" s="22"/>
      <c r="FU66" s="22"/>
      <c r="FV66" s="22"/>
      <c r="FW66" s="22"/>
      <c r="FX66" s="22"/>
      <c r="FY66" s="22"/>
      <c r="FZ66" s="22"/>
      <c r="GA66" s="22"/>
      <c r="GB66" s="22"/>
      <c r="GC66" s="22"/>
      <c r="GD66" s="22"/>
      <c r="GE66" s="22"/>
      <c r="GF66" s="22"/>
      <c r="GG66" s="22"/>
      <c r="GH66" s="22"/>
      <c r="GI66" s="22"/>
      <c r="GJ66" s="22"/>
      <c r="GK66" s="22"/>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2"/>
      <c r="IF66" s="22"/>
      <c r="IG66" s="22"/>
      <c r="IH66" s="22"/>
      <c r="II66" s="22"/>
      <c r="IJ66" s="22"/>
      <c r="IK66" s="22"/>
      <c r="IL66" s="22"/>
      <c r="IM66" s="22"/>
      <c r="IN66" s="22"/>
      <c r="IO66" s="22"/>
    </row>
    <row r="67" spans="1:249" s="23" customFormat="1" ht="27.75" customHeight="1">
      <c r="A67" s="96">
        <v>110502</v>
      </c>
      <c r="B67" s="75" t="s">
        <v>110</v>
      </c>
      <c r="C67" s="76">
        <v>196660</v>
      </c>
      <c r="D67" s="77">
        <v>191510</v>
      </c>
      <c r="E67" s="77">
        <v>164911.37</v>
      </c>
      <c r="F67" s="78">
        <f t="shared" si="4"/>
        <v>83.85608156208684</v>
      </c>
      <c r="G67" s="78">
        <f t="shared" si="1"/>
        <v>86.1111012479766</v>
      </c>
      <c r="H67" s="19"/>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row>
    <row r="68" spans="1:249" s="23" customFormat="1" ht="26.25" customHeight="1">
      <c r="A68" s="95">
        <v>120000</v>
      </c>
      <c r="B68" s="71" t="s">
        <v>111</v>
      </c>
      <c r="C68" s="72">
        <f>SUM(C69:C70)</f>
        <v>120000</v>
      </c>
      <c r="D68" s="72">
        <f>SUM(D69:D70)</f>
        <v>140000</v>
      </c>
      <c r="E68" s="72">
        <f>SUM(E69:E70)</f>
        <v>110000</v>
      </c>
      <c r="F68" s="73">
        <f t="shared" si="4"/>
        <v>91.66666666666666</v>
      </c>
      <c r="G68" s="73">
        <f t="shared" si="1"/>
        <v>78.57142857142857</v>
      </c>
      <c r="H68" s="19"/>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row>
    <row r="69" spans="1:249" s="23" customFormat="1" ht="23.25" customHeight="1">
      <c r="A69" s="96">
        <v>120201</v>
      </c>
      <c r="B69" s="75" t="s">
        <v>112</v>
      </c>
      <c r="C69" s="77">
        <v>110000</v>
      </c>
      <c r="D69" s="77">
        <v>140000</v>
      </c>
      <c r="E69" s="77">
        <v>110000</v>
      </c>
      <c r="F69" s="78">
        <f t="shared" si="4"/>
        <v>100</v>
      </c>
      <c r="G69" s="78">
        <f>SUM(E69/D69*100)</f>
        <v>78.57142857142857</v>
      </c>
      <c r="H69" s="19"/>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row>
    <row r="70" spans="1:249" s="23" customFormat="1" ht="24.75" customHeight="1">
      <c r="A70" s="96">
        <v>120300</v>
      </c>
      <c r="B70" s="75" t="s">
        <v>113</v>
      </c>
      <c r="C70" s="77">
        <v>10000</v>
      </c>
      <c r="D70" s="77"/>
      <c r="E70" s="77">
        <v>0</v>
      </c>
      <c r="F70" s="78">
        <f t="shared" si="4"/>
        <v>0</v>
      </c>
      <c r="G70" s="78">
        <v>0</v>
      </c>
      <c r="H70" s="19"/>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row>
    <row r="71" spans="1:249" s="23" customFormat="1" ht="28.5" customHeight="1">
      <c r="A71" s="95">
        <v>130000</v>
      </c>
      <c r="B71" s="71" t="s">
        <v>114</v>
      </c>
      <c r="C71" s="72">
        <f>SUM(C72:C74)</f>
        <v>625500</v>
      </c>
      <c r="D71" s="72">
        <f>SUM(D72:D74)</f>
        <v>469003</v>
      </c>
      <c r="E71" s="72">
        <f>SUM(E72:E74)</f>
        <v>416247.37</v>
      </c>
      <c r="F71" s="73">
        <f t="shared" si="4"/>
        <v>66.54634212629897</v>
      </c>
      <c r="G71" s="73">
        <f aca="true" t="shared" si="5" ref="G71:G78">SUM(E71/D71*100)</f>
        <v>88.75153677055371</v>
      </c>
      <c r="H71" s="19"/>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c r="HM71" s="22"/>
      <c r="HN71" s="22"/>
      <c r="HO71" s="22"/>
      <c r="HP71" s="22"/>
      <c r="HQ71" s="22"/>
      <c r="HR71" s="22"/>
      <c r="HS71" s="22"/>
      <c r="HT71" s="22"/>
      <c r="HU71" s="22"/>
      <c r="HV71" s="22"/>
      <c r="HW71" s="22"/>
      <c r="HX71" s="22"/>
      <c r="HY71" s="22"/>
      <c r="HZ71" s="22"/>
      <c r="IA71" s="22"/>
      <c r="IB71" s="22"/>
      <c r="IC71" s="22"/>
      <c r="ID71" s="22"/>
      <c r="IE71" s="22"/>
      <c r="IF71" s="22"/>
      <c r="IG71" s="22"/>
      <c r="IH71" s="22"/>
      <c r="II71" s="22"/>
      <c r="IJ71" s="22"/>
      <c r="IK71" s="22"/>
      <c r="IL71" s="22"/>
      <c r="IM71" s="22"/>
      <c r="IN71" s="22"/>
      <c r="IO71" s="22"/>
    </row>
    <row r="72" spans="1:7" ht="29.25" customHeight="1">
      <c r="A72" s="96">
        <v>130102</v>
      </c>
      <c r="B72" s="75" t="s">
        <v>115</v>
      </c>
      <c r="C72" s="77">
        <v>25000</v>
      </c>
      <c r="D72" s="77">
        <v>23740</v>
      </c>
      <c r="E72" s="77">
        <v>19053.77</v>
      </c>
      <c r="F72" s="78">
        <f t="shared" si="4"/>
        <v>76.21508</v>
      </c>
      <c r="G72" s="78">
        <f t="shared" si="5"/>
        <v>80.26019376579613</v>
      </c>
    </row>
    <row r="73" spans="1:7" ht="27.75" customHeight="1">
      <c r="A73" s="96">
        <v>130203</v>
      </c>
      <c r="B73" s="75" t="s">
        <v>116</v>
      </c>
      <c r="C73" s="77">
        <v>507450</v>
      </c>
      <c r="D73" s="77">
        <v>382598</v>
      </c>
      <c r="E73" s="77">
        <v>343501.04</v>
      </c>
      <c r="F73" s="78">
        <f t="shared" si="4"/>
        <v>67.69160311360724</v>
      </c>
      <c r="G73" s="78">
        <f t="shared" si="5"/>
        <v>89.78119070146732</v>
      </c>
    </row>
    <row r="74" spans="1:8" ht="29.25" customHeight="1">
      <c r="A74" s="96">
        <v>130204</v>
      </c>
      <c r="B74" s="75" t="s">
        <v>117</v>
      </c>
      <c r="C74" s="77">
        <v>93050</v>
      </c>
      <c r="D74" s="77">
        <v>62665</v>
      </c>
      <c r="E74" s="77">
        <v>53692.56</v>
      </c>
      <c r="F74" s="78">
        <f t="shared" si="4"/>
        <v>57.70291241268135</v>
      </c>
      <c r="G74" s="78">
        <f t="shared" si="5"/>
        <v>85.68189579510093</v>
      </c>
      <c r="H74" s="19">
        <v>4</v>
      </c>
    </row>
    <row r="75" spans="1:249" s="23" customFormat="1" ht="36.75" customHeight="1">
      <c r="A75" s="95">
        <v>160000</v>
      </c>
      <c r="B75" s="71" t="s">
        <v>215</v>
      </c>
      <c r="C75" s="72">
        <f>C76</f>
        <v>34900</v>
      </c>
      <c r="D75" s="72">
        <f>D76</f>
        <v>19100</v>
      </c>
      <c r="E75" s="72"/>
      <c r="F75" s="78">
        <f>SUM(E75/C75*100)</f>
        <v>0</v>
      </c>
      <c r="G75" s="78">
        <f t="shared" si="5"/>
        <v>0</v>
      </c>
      <c r="H75" s="97"/>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c r="GM75" s="22"/>
      <c r="GN75" s="22"/>
      <c r="GO75" s="22"/>
      <c r="GP75" s="22"/>
      <c r="GQ75" s="22"/>
      <c r="GR75" s="22"/>
      <c r="GS75" s="22"/>
      <c r="GT75" s="22"/>
      <c r="GU75" s="22"/>
      <c r="GV75" s="22"/>
      <c r="GW75" s="22"/>
      <c r="GX75" s="22"/>
      <c r="GY75" s="22"/>
      <c r="GZ75" s="22"/>
      <c r="HA75" s="22"/>
      <c r="HB75" s="22"/>
      <c r="HC75" s="22"/>
      <c r="HD75" s="22"/>
      <c r="HE75" s="22"/>
      <c r="HF75" s="22"/>
      <c r="HG75" s="22"/>
      <c r="HH75" s="22"/>
      <c r="HI75" s="22"/>
      <c r="HJ75" s="22"/>
      <c r="HK75" s="22"/>
      <c r="HL75" s="22"/>
      <c r="HM75" s="22"/>
      <c r="HN75" s="22"/>
      <c r="HO75" s="22"/>
      <c r="HP75" s="22"/>
      <c r="HQ75" s="22"/>
      <c r="HR75" s="22"/>
      <c r="HS75" s="22"/>
      <c r="HT75" s="22"/>
      <c r="HU75" s="22"/>
      <c r="HV75" s="22"/>
      <c r="HW75" s="22"/>
      <c r="HX75" s="22"/>
      <c r="HY75" s="22"/>
      <c r="HZ75" s="22"/>
      <c r="IA75" s="22"/>
      <c r="IB75" s="22"/>
      <c r="IC75" s="22"/>
      <c r="ID75" s="22"/>
      <c r="IE75" s="22"/>
      <c r="IF75" s="22"/>
      <c r="IG75" s="22"/>
      <c r="IH75" s="22"/>
      <c r="II75" s="22"/>
      <c r="IJ75" s="22"/>
      <c r="IK75" s="22"/>
      <c r="IL75" s="22"/>
      <c r="IM75" s="22"/>
      <c r="IN75" s="22"/>
      <c r="IO75" s="22"/>
    </row>
    <row r="76" spans="1:7" ht="62.25" customHeight="1">
      <c r="A76" s="96">
        <v>160903</v>
      </c>
      <c r="B76" s="75" t="s">
        <v>216</v>
      </c>
      <c r="C76" s="77">
        <v>34900</v>
      </c>
      <c r="D76" s="77">
        <v>19100</v>
      </c>
      <c r="E76" s="77"/>
      <c r="F76" s="78">
        <f>SUM(E76/C76*100)</f>
        <v>0</v>
      </c>
      <c r="G76" s="78">
        <f t="shared" si="5"/>
        <v>0</v>
      </c>
    </row>
    <row r="77" spans="1:7" ht="36" customHeight="1">
      <c r="A77" s="95">
        <v>170000</v>
      </c>
      <c r="B77" s="71" t="s">
        <v>118</v>
      </c>
      <c r="C77" s="72">
        <f>C78</f>
        <v>829000</v>
      </c>
      <c r="D77" s="72">
        <f>SUM(D78)</f>
        <v>661730</v>
      </c>
      <c r="E77" s="72">
        <f>SUM(E78)</f>
        <v>652410.81</v>
      </c>
      <c r="F77" s="73">
        <f t="shared" si="4"/>
        <v>78.69852955367914</v>
      </c>
      <c r="G77" s="73">
        <f t="shared" si="5"/>
        <v>98.59169298656553</v>
      </c>
    </row>
    <row r="78" spans="1:7" ht="51" customHeight="1">
      <c r="A78" s="96">
        <v>170102</v>
      </c>
      <c r="B78" s="75" t="s">
        <v>119</v>
      </c>
      <c r="C78" s="77">
        <v>829000</v>
      </c>
      <c r="D78" s="77">
        <v>661730</v>
      </c>
      <c r="E78" s="77">
        <v>652410.81</v>
      </c>
      <c r="F78" s="78">
        <f>SUM(E78/C78*100)</f>
        <v>78.69852955367914</v>
      </c>
      <c r="G78" s="78">
        <f t="shared" si="5"/>
        <v>98.59169298656553</v>
      </c>
    </row>
    <row r="79" spans="1:249" s="23" customFormat="1" ht="30" customHeight="1" hidden="1">
      <c r="A79" s="95">
        <v>180000</v>
      </c>
      <c r="B79" s="71" t="s">
        <v>208</v>
      </c>
      <c r="C79" s="72">
        <f>C80</f>
        <v>0</v>
      </c>
      <c r="D79" s="72">
        <f>D80</f>
        <v>0</v>
      </c>
      <c r="E79" s="72">
        <f>E80</f>
        <v>0</v>
      </c>
      <c r="F79" s="78">
        <v>0</v>
      </c>
      <c r="G79" s="78">
        <v>0</v>
      </c>
      <c r="H79" s="97"/>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c r="DL79" s="22"/>
      <c r="DM79" s="22"/>
      <c r="DN79" s="22"/>
      <c r="DO79" s="22"/>
      <c r="DP79" s="22"/>
      <c r="DQ79" s="22"/>
      <c r="DR79" s="22"/>
      <c r="DS79" s="22"/>
      <c r="DT79" s="22"/>
      <c r="DU79" s="22"/>
      <c r="DV79" s="22"/>
      <c r="DW79" s="22"/>
      <c r="DX79" s="22"/>
      <c r="DY79" s="22"/>
      <c r="DZ79" s="22"/>
      <c r="EA79" s="22"/>
      <c r="EB79" s="22"/>
      <c r="EC79" s="22"/>
      <c r="ED79" s="22"/>
      <c r="EE79" s="22"/>
      <c r="EF79" s="22"/>
      <c r="EG79" s="22"/>
      <c r="EH79" s="22"/>
      <c r="EI79" s="22"/>
      <c r="EJ79" s="22"/>
      <c r="EK79" s="22"/>
      <c r="EL79" s="22"/>
      <c r="EM79" s="22"/>
      <c r="EN79" s="22"/>
      <c r="EO79" s="22"/>
      <c r="EP79" s="22"/>
      <c r="EQ79" s="22"/>
      <c r="ER79" s="22"/>
      <c r="ES79" s="22"/>
      <c r="ET79" s="22"/>
      <c r="EU79" s="22"/>
      <c r="EV79" s="22"/>
      <c r="EW79" s="22"/>
      <c r="EX79" s="22"/>
      <c r="EY79" s="22"/>
      <c r="EZ79" s="22"/>
      <c r="FA79" s="22"/>
      <c r="FB79" s="22"/>
      <c r="FC79" s="22"/>
      <c r="FD79" s="22"/>
      <c r="FE79" s="22"/>
      <c r="FF79" s="22"/>
      <c r="FG79" s="22"/>
      <c r="FH79" s="22"/>
      <c r="FI79" s="22"/>
      <c r="FJ79" s="22"/>
      <c r="FK79" s="22"/>
      <c r="FL79" s="22"/>
      <c r="FM79" s="22"/>
      <c r="FN79" s="22"/>
      <c r="FO79" s="22"/>
      <c r="FP79" s="22"/>
      <c r="FQ79" s="22"/>
      <c r="FR79" s="22"/>
      <c r="FS79" s="22"/>
      <c r="FT79" s="22"/>
      <c r="FU79" s="22"/>
      <c r="FV79" s="22"/>
      <c r="FW79" s="22"/>
      <c r="FX79" s="22"/>
      <c r="FY79" s="22"/>
      <c r="FZ79" s="22"/>
      <c r="GA79" s="22"/>
      <c r="GB79" s="22"/>
      <c r="GC79" s="22"/>
      <c r="GD79" s="22"/>
      <c r="GE79" s="22"/>
      <c r="GF79" s="22"/>
      <c r="GG79" s="22"/>
      <c r="GH79" s="22"/>
      <c r="GI79" s="22"/>
      <c r="GJ79" s="22"/>
      <c r="GK79" s="22"/>
      <c r="GL79" s="22"/>
      <c r="GM79" s="22"/>
      <c r="GN79" s="22"/>
      <c r="GO79" s="22"/>
      <c r="GP79" s="22"/>
      <c r="GQ79" s="22"/>
      <c r="GR79" s="22"/>
      <c r="GS79" s="22"/>
      <c r="GT79" s="22"/>
      <c r="GU79" s="22"/>
      <c r="GV79" s="22"/>
      <c r="GW79" s="22"/>
      <c r="GX79" s="22"/>
      <c r="GY79" s="22"/>
      <c r="GZ79" s="22"/>
      <c r="HA79" s="22"/>
      <c r="HB79" s="22"/>
      <c r="HC79" s="22"/>
      <c r="HD79" s="22"/>
      <c r="HE79" s="22"/>
      <c r="HF79" s="22"/>
      <c r="HG79" s="22"/>
      <c r="HH79" s="22"/>
      <c r="HI79" s="22"/>
      <c r="HJ79" s="22"/>
      <c r="HK79" s="22"/>
      <c r="HL79" s="22"/>
      <c r="HM79" s="22"/>
      <c r="HN79" s="22"/>
      <c r="HO79" s="22"/>
      <c r="HP79" s="22"/>
      <c r="HQ79" s="22"/>
      <c r="HR79" s="22"/>
      <c r="HS79" s="22"/>
      <c r="HT79" s="22"/>
      <c r="HU79" s="22"/>
      <c r="HV79" s="22"/>
      <c r="HW79" s="22"/>
      <c r="HX79" s="22"/>
      <c r="HY79" s="22"/>
      <c r="HZ79" s="22"/>
      <c r="IA79" s="22"/>
      <c r="IB79" s="22"/>
      <c r="IC79" s="22"/>
      <c r="ID79" s="22"/>
      <c r="IE79" s="22"/>
      <c r="IF79" s="22"/>
      <c r="IG79" s="22"/>
      <c r="IH79" s="22"/>
      <c r="II79" s="22"/>
      <c r="IJ79" s="22"/>
      <c r="IK79" s="22"/>
      <c r="IL79" s="22"/>
      <c r="IM79" s="22"/>
      <c r="IN79" s="22"/>
      <c r="IO79" s="22"/>
    </row>
    <row r="80" spans="1:7" ht="23.25" customHeight="1" hidden="1">
      <c r="A80" s="96">
        <v>180404</v>
      </c>
      <c r="B80" s="75" t="s">
        <v>207</v>
      </c>
      <c r="C80" s="77"/>
      <c r="D80" s="77"/>
      <c r="E80" s="77"/>
      <c r="F80" s="78">
        <v>0</v>
      </c>
      <c r="G80" s="78">
        <v>0</v>
      </c>
    </row>
    <row r="81" spans="1:249" s="23" customFormat="1" ht="29.25" customHeight="1">
      <c r="A81" s="95">
        <v>180000</v>
      </c>
      <c r="B81" s="71" t="s">
        <v>208</v>
      </c>
      <c r="C81" s="72">
        <f>C82</f>
        <v>20000</v>
      </c>
      <c r="D81" s="72">
        <f>D82</f>
        <v>12239</v>
      </c>
      <c r="E81" s="72">
        <f>E82</f>
        <v>2239</v>
      </c>
      <c r="F81" s="73">
        <f>SUM(E81/C81*100)</f>
        <v>11.195</v>
      </c>
      <c r="G81" s="73">
        <f aca="true" t="shared" si="6" ref="G81:G90">SUM(E81/D81*100)</f>
        <v>18.29397826619822</v>
      </c>
      <c r="H81" s="97"/>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row>
    <row r="82" spans="1:7" ht="32.25" customHeight="1">
      <c r="A82" s="96">
        <v>180404</v>
      </c>
      <c r="B82" s="75" t="s">
        <v>207</v>
      </c>
      <c r="C82" s="77">
        <v>20000</v>
      </c>
      <c r="D82" s="77">
        <v>12239</v>
      </c>
      <c r="E82" s="77">
        <v>2239</v>
      </c>
      <c r="F82" s="78">
        <f>SUM(E82/C82*100)</f>
        <v>11.195</v>
      </c>
      <c r="G82" s="78">
        <f t="shared" si="6"/>
        <v>18.29397826619822</v>
      </c>
    </row>
    <row r="83" spans="1:249" s="23" customFormat="1" ht="30.75" customHeight="1">
      <c r="A83" s="95">
        <v>210000</v>
      </c>
      <c r="B83" s="71" t="s">
        <v>120</v>
      </c>
      <c r="C83" s="72">
        <f>SUM(C84:C84)</f>
        <v>55000</v>
      </c>
      <c r="D83" s="72">
        <f>SUM(D84:D84)</f>
        <v>121000</v>
      </c>
      <c r="E83" s="72">
        <f>SUM(E84:E84)</f>
        <v>75000</v>
      </c>
      <c r="F83" s="73">
        <f t="shared" si="4"/>
        <v>136.36363636363635</v>
      </c>
      <c r="G83" s="73">
        <f t="shared" si="6"/>
        <v>61.98347107438017</v>
      </c>
      <c r="H83" s="19"/>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c r="DL83" s="22"/>
      <c r="DM83" s="22"/>
      <c r="DN83" s="22"/>
      <c r="DO83" s="22"/>
      <c r="DP83" s="22"/>
      <c r="DQ83" s="22"/>
      <c r="DR83" s="22"/>
      <c r="DS83" s="22"/>
      <c r="DT83" s="22"/>
      <c r="DU83" s="22"/>
      <c r="DV83" s="22"/>
      <c r="DW83" s="22"/>
      <c r="DX83" s="22"/>
      <c r="DY83" s="22"/>
      <c r="DZ83" s="22"/>
      <c r="EA83" s="22"/>
      <c r="EB83" s="22"/>
      <c r="EC83" s="22"/>
      <c r="ED83" s="22"/>
      <c r="EE83" s="22"/>
      <c r="EF83" s="22"/>
      <c r="EG83" s="22"/>
      <c r="EH83" s="22"/>
      <c r="EI83" s="22"/>
      <c r="EJ83" s="22"/>
      <c r="EK83" s="22"/>
      <c r="EL83" s="22"/>
      <c r="EM83" s="22"/>
      <c r="EN83" s="22"/>
      <c r="EO83" s="22"/>
      <c r="EP83" s="22"/>
      <c r="EQ83" s="22"/>
      <c r="ER83" s="22"/>
      <c r="ES83" s="22"/>
      <c r="ET83" s="22"/>
      <c r="EU83" s="22"/>
      <c r="EV83" s="22"/>
      <c r="EW83" s="22"/>
      <c r="EX83" s="22"/>
      <c r="EY83" s="22"/>
      <c r="EZ83" s="22"/>
      <c r="FA83" s="22"/>
      <c r="FB83" s="22"/>
      <c r="FC83" s="22"/>
      <c r="FD83" s="22"/>
      <c r="FE83" s="22"/>
      <c r="FF83" s="22"/>
      <c r="FG83" s="22"/>
      <c r="FH83" s="22"/>
      <c r="FI83" s="22"/>
      <c r="FJ83" s="22"/>
      <c r="FK83" s="22"/>
      <c r="FL83" s="22"/>
      <c r="FM83" s="22"/>
      <c r="FN83" s="22"/>
      <c r="FO83" s="22"/>
      <c r="FP83" s="22"/>
      <c r="FQ83" s="22"/>
      <c r="FR83" s="22"/>
      <c r="FS83" s="22"/>
      <c r="FT83" s="22"/>
      <c r="FU83" s="22"/>
      <c r="FV83" s="22"/>
      <c r="FW83" s="22"/>
      <c r="FX83" s="22"/>
      <c r="FY83" s="22"/>
      <c r="FZ83" s="22"/>
      <c r="GA83" s="22"/>
      <c r="GB83" s="22"/>
      <c r="GC83" s="22"/>
      <c r="GD83" s="22"/>
      <c r="GE83" s="22"/>
      <c r="GF83" s="22"/>
      <c r="GG83" s="22"/>
      <c r="GH83" s="22"/>
      <c r="GI83" s="22"/>
      <c r="GJ83" s="22"/>
      <c r="GK83" s="22"/>
      <c r="GL83" s="22"/>
      <c r="GM83" s="22"/>
      <c r="GN83" s="22"/>
      <c r="GO83" s="22"/>
      <c r="GP83" s="22"/>
      <c r="GQ83" s="22"/>
      <c r="GR83" s="22"/>
      <c r="GS83" s="22"/>
      <c r="GT83" s="22"/>
      <c r="GU83" s="22"/>
      <c r="GV83" s="22"/>
      <c r="GW83" s="22"/>
      <c r="GX83" s="22"/>
      <c r="GY83" s="22"/>
      <c r="GZ83" s="22"/>
      <c r="HA83" s="22"/>
      <c r="HB83" s="22"/>
      <c r="HC83" s="22"/>
      <c r="HD83" s="22"/>
      <c r="HE83" s="22"/>
      <c r="HF83" s="22"/>
      <c r="HG83" s="22"/>
      <c r="HH83" s="22"/>
      <c r="HI83" s="22"/>
      <c r="HJ83" s="22"/>
      <c r="HK83" s="22"/>
      <c r="HL83" s="22"/>
      <c r="HM83" s="22"/>
      <c r="HN83" s="22"/>
      <c r="HO83" s="22"/>
      <c r="HP83" s="22"/>
      <c r="HQ83" s="22"/>
      <c r="HR83" s="22"/>
      <c r="HS83" s="22"/>
      <c r="HT83" s="22"/>
      <c r="HU83" s="22"/>
      <c r="HV83" s="22"/>
      <c r="HW83" s="22"/>
      <c r="HX83" s="22"/>
      <c r="HY83" s="22"/>
      <c r="HZ83" s="22"/>
      <c r="IA83" s="22"/>
      <c r="IB83" s="22"/>
      <c r="IC83" s="22"/>
      <c r="ID83" s="22"/>
      <c r="IE83" s="22"/>
      <c r="IF83" s="22"/>
      <c r="IG83" s="22"/>
      <c r="IH83" s="22"/>
      <c r="II83" s="22"/>
      <c r="IJ83" s="22"/>
      <c r="IK83" s="22"/>
      <c r="IL83" s="22"/>
      <c r="IM83" s="22"/>
      <c r="IN83" s="22"/>
      <c r="IO83" s="22"/>
    </row>
    <row r="84" spans="1:249" s="23" customFormat="1" ht="30.75" customHeight="1">
      <c r="A84" s="96">
        <v>210105</v>
      </c>
      <c r="B84" s="75" t="s">
        <v>121</v>
      </c>
      <c r="C84" s="77">
        <v>55000</v>
      </c>
      <c r="D84" s="77">
        <v>121000</v>
      </c>
      <c r="E84" s="77">
        <v>75000</v>
      </c>
      <c r="F84" s="78">
        <f>SUM(E84/C84*100)</f>
        <v>136.36363636363635</v>
      </c>
      <c r="G84" s="78">
        <f t="shared" si="6"/>
        <v>61.98347107438017</v>
      </c>
      <c r="H84" s="19"/>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c r="DL84" s="22"/>
      <c r="DM84" s="22"/>
      <c r="DN84" s="22"/>
      <c r="DO84" s="22"/>
      <c r="DP84" s="22"/>
      <c r="DQ84" s="22"/>
      <c r="DR84" s="22"/>
      <c r="DS84" s="22"/>
      <c r="DT84" s="22"/>
      <c r="DU84" s="22"/>
      <c r="DV84" s="22"/>
      <c r="DW84" s="22"/>
      <c r="DX84" s="22"/>
      <c r="DY84" s="22"/>
      <c r="DZ84" s="22"/>
      <c r="EA84" s="22"/>
      <c r="EB84" s="22"/>
      <c r="EC84" s="22"/>
      <c r="ED84" s="22"/>
      <c r="EE84" s="22"/>
      <c r="EF84" s="22"/>
      <c r="EG84" s="22"/>
      <c r="EH84" s="22"/>
      <c r="EI84" s="22"/>
      <c r="EJ84" s="22"/>
      <c r="EK84" s="22"/>
      <c r="EL84" s="22"/>
      <c r="EM84" s="22"/>
      <c r="EN84" s="22"/>
      <c r="EO84" s="22"/>
      <c r="EP84" s="22"/>
      <c r="EQ84" s="22"/>
      <c r="ER84" s="22"/>
      <c r="ES84" s="22"/>
      <c r="ET84" s="22"/>
      <c r="EU84" s="22"/>
      <c r="EV84" s="22"/>
      <c r="EW84" s="22"/>
      <c r="EX84" s="22"/>
      <c r="EY84" s="22"/>
      <c r="EZ84" s="22"/>
      <c r="FA84" s="22"/>
      <c r="FB84" s="22"/>
      <c r="FC84" s="22"/>
      <c r="FD84" s="22"/>
      <c r="FE84" s="22"/>
      <c r="FF84" s="22"/>
      <c r="FG84" s="22"/>
      <c r="FH84" s="22"/>
      <c r="FI84" s="22"/>
      <c r="FJ84" s="22"/>
      <c r="FK84" s="22"/>
      <c r="FL84" s="22"/>
      <c r="FM84" s="22"/>
      <c r="FN84" s="22"/>
      <c r="FO84" s="22"/>
      <c r="FP84" s="22"/>
      <c r="FQ84" s="22"/>
      <c r="FR84" s="22"/>
      <c r="FS84" s="22"/>
      <c r="FT84" s="22"/>
      <c r="FU84" s="22"/>
      <c r="FV84" s="22"/>
      <c r="FW84" s="22"/>
      <c r="FX84" s="22"/>
      <c r="FY84" s="22"/>
      <c r="FZ84" s="22"/>
      <c r="GA84" s="22"/>
      <c r="GB84" s="22"/>
      <c r="GC84" s="22"/>
      <c r="GD84" s="22"/>
      <c r="GE84" s="22"/>
      <c r="GF84" s="22"/>
      <c r="GG84" s="22"/>
      <c r="GH84" s="22"/>
      <c r="GI84" s="22"/>
      <c r="GJ84" s="22"/>
      <c r="GK84" s="22"/>
      <c r="GL84" s="22"/>
      <c r="GM84" s="22"/>
      <c r="GN84" s="22"/>
      <c r="GO84" s="22"/>
      <c r="GP84" s="22"/>
      <c r="GQ84" s="22"/>
      <c r="GR84" s="22"/>
      <c r="GS84" s="22"/>
      <c r="GT84" s="22"/>
      <c r="GU84" s="22"/>
      <c r="GV84" s="22"/>
      <c r="GW84" s="22"/>
      <c r="GX84" s="22"/>
      <c r="GY84" s="22"/>
      <c r="GZ84" s="22"/>
      <c r="HA84" s="22"/>
      <c r="HB84" s="22"/>
      <c r="HC84" s="22"/>
      <c r="HD84" s="22"/>
      <c r="HE84" s="22"/>
      <c r="HF84" s="22"/>
      <c r="HG84" s="22"/>
      <c r="HH84" s="22"/>
      <c r="HI84" s="22"/>
      <c r="HJ84" s="22"/>
      <c r="HK84" s="22"/>
      <c r="HL84" s="22"/>
      <c r="HM84" s="22"/>
      <c r="HN84" s="22"/>
      <c r="HO84" s="22"/>
      <c r="HP84" s="22"/>
      <c r="HQ84" s="22"/>
      <c r="HR84" s="22"/>
      <c r="HS84" s="22"/>
      <c r="HT84" s="22"/>
      <c r="HU84" s="22"/>
      <c r="HV84" s="22"/>
      <c r="HW84" s="22"/>
      <c r="HX84" s="22"/>
      <c r="HY84" s="22"/>
      <c r="HZ84" s="22"/>
      <c r="IA84" s="22"/>
      <c r="IB84" s="22"/>
      <c r="IC84" s="22"/>
      <c r="ID84" s="22"/>
      <c r="IE84" s="22"/>
      <c r="IF84" s="22"/>
      <c r="IG84" s="22"/>
      <c r="IH84" s="22"/>
      <c r="II84" s="22"/>
      <c r="IJ84" s="22"/>
      <c r="IK84" s="22"/>
      <c r="IL84" s="22"/>
      <c r="IM84" s="22"/>
      <c r="IN84" s="22"/>
      <c r="IO84" s="22"/>
    </row>
    <row r="85" spans="1:249" s="23" customFormat="1" ht="32.25" customHeight="1">
      <c r="A85" s="95">
        <v>250000</v>
      </c>
      <c r="B85" s="71" t="s">
        <v>122</v>
      </c>
      <c r="C85" s="72">
        <f>C86+C87</f>
        <v>111300</v>
      </c>
      <c r="D85" s="72">
        <f>D86+D87</f>
        <v>94770</v>
      </c>
      <c r="E85" s="72">
        <f>E86+E87</f>
        <v>59412.23</v>
      </c>
      <c r="F85" s="73">
        <f t="shared" si="4"/>
        <v>53.38026055705301</v>
      </c>
      <c r="G85" s="73">
        <f t="shared" si="6"/>
        <v>62.69096760578242</v>
      </c>
      <c r="H85" s="19"/>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c r="DL85" s="22"/>
      <c r="DM85" s="22"/>
      <c r="DN85" s="22"/>
      <c r="DO85" s="22"/>
      <c r="DP85" s="22"/>
      <c r="DQ85" s="22"/>
      <c r="DR85" s="22"/>
      <c r="DS85" s="22"/>
      <c r="DT85" s="22"/>
      <c r="DU85" s="22"/>
      <c r="DV85" s="22"/>
      <c r="DW85" s="22"/>
      <c r="DX85" s="22"/>
      <c r="DY85" s="22"/>
      <c r="DZ85" s="22"/>
      <c r="EA85" s="22"/>
      <c r="EB85" s="22"/>
      <c r="EC85" s="22"/>
      <c r="ED85" s="22"/>
      <c r="EE85" s="22"/>
      <c r="EF85" s="22"/>
      <c r="EG85" s="22"/>
      <c r="EH85" s="22"/>
      <c r="EI85" s="22"/>
      <c r="EJ85" s="22"/>
      <c r="EK85" s="22"/>
      <c r="EL85" s="22"/>
      <c r="EM85" s="22"/>
      <c r="EN85" s="22"/>
      <c r="EO85" s="22"/>
      <c r="EP85" s="22"/>
      <c r="EQ85" s="22"/>
      <c r="ER85" s="22"/>
      <c r="ES85" s="22"/>
      <c r="ET85" s="22"/>
      <c r="EU85" s="22"/>
      <c r="EV85" s="22"/>
      <c r="EW85" s="22"/>
      <c r="EX85" s="22"/>
      <c r="EY85" s="22"/>
      <c r="EZ85" s="22"/>
      <c r="FA85" s="22"/>
      <c r="FB85" s="22"/>
      <c r="FC85" s="22"/>
      <c r="FD85" s="22"/>
      <c r="FE85" s="22"/>
      <c r="FF85" s="22"/>
      <c r="FG85" s="22"/>
      <c r="FH85" s="22"/>
      <c r="FI85" s="22"/>
      <c r="FJ85" s="22"/>
      <c r="FK85" s="22"/>
      <c r="FL85" s="22"/>
      <c r="FM85" s="22"/>
      <c r="FN85" s="22"/>
      <c r="FO85" s="22"/>
      <c r="FP85" s="22"/>
      <c r="FQ85" s="22"/>
      <c r="FR85" s="22"/>
      <c r="FS85" s="22"/>
      <c r="FT85" s="22"/>
      <c r="FU85" s="22"/>
      <c r="FV85" s="22"/>
      <c r="FW85" s="22"/>
      <c r="FX85" s="22"/>
      <c r="FY85" s="22"/>
      <c r="FZ85" s="22"/>
      <c r="GA85" s="22"/>
      <c r="GB85" s="22"/>
      <c r="GC85" s="22"/>
      <c r="GD85" s="22"/>
      <c r="GE85" s="22"/>
      <c r="GF85" s="22"/>
      <c r="GG85" s="22"/>
      <c r="GH85" s="22"/>
      <c r="GI85" s="22"/>
      <c r="GJ85" s="22"/>
      <c r="GK85" s="22"/>
      <c r="GL85" s="22"/>
      <c r="GM85" s="22"/>
      <c r="GN85" s="22"/>
      <c r="GO85" s="22"/>
      <c r="GP85" s="22"/>
      <c r="GQ85" s="22"/>
      <c r="GR85" s="22"/>
      <c r="GS85" s="22"/>
      <c r="GT85" s="22"/>
      <c r="GU85" s="22"/>
      <c r="GV85" s="22"/>
      <c r="GW85" s="22"/>
      <c r="GX85" s="22"/>
      <c r="GY85" s="22"/>
      <c r="GZ85" s="22"/>
      <c r="HA85" s="22"/>
      <c r="HB85" s="22"/>
      <c r="HC85" s="22"/>
      <c r="HD85" s="22"/>
      <c r="HE85" s="22"/>
      <c r="HF85" s="22"/>
      <c r="HG85" s="22"/>
      <c r="HH85" s="22"/>
      <c r="HI85" s="22"/>
      <c r="HJ85" s="22"/>
      <c r="HK85" s="22"/>
      <c r="HL85" s="22"/>
      <c r="HM85" s="22"/>
      <c r="HN85" s="22"/>
      <c r="HO85" s="22"/>
      <c r="HP85" s="22"/>
      <c r="HQ85" s="22"/>
      <c r="HR85" s="22"/>
      <c r="HS85" s="22"/>
      <c r="HT85" s="22"/>
      <c r="HU85" s="22"/>
      <c r="HV85" s="22"/>
      <c r="HW85" s="22"/>
      <c r="HX85" s="22"/>
      <c r="HY85" s="22"/>
      <c r="HZ85" s="22"/>
      <c r="IA85" s="22"/>
      <c r="IB85" s="22"/>
      <c r="IC85" s="22"/>
      <c r="ID85" s="22"/>
      <c r="IE85" s="22"/>
      <c r="IF85" s="22"/>
      <c r="IG85" s="22"/>
      <c r="IH85" s="22"/>
      <c r="II85" s="22"/>
      <c r="IJ85" s="22"/>
      <c r="IK85" s="22"/>
      <c r="IL85" s="22"/>
      <c r="IM85" s="22"/>
      <c r="IN85" s="22"/>
      <c r="IO85" s="22"/>
    </row>
    <row r="86" spans="1:249" s="23" customFormat="1" ht="29.25" customHeight="1">
      <c r="A86" s="96">
        <v>250102</v>
      </c>
      <c r="B86" s="75" t="s">
        <v>123</v>
      </c>
      <c r="C86" s="77">
        <v>46300</v>
      </c>
      <c r="D86" s="98">
        <v>26300</v>
      </c>
      <c r="E86" s="72">
        <v>0</v>
      </c>
      <c r="F86" s="78">
        <f>SUM(E86/C86*100)</f>
        <v>0</v>
      </c>
      <c r="G86" s="78">
        <f t="shared" si="6"/>
        <v>0</v>
      </c>
      <c r="H86" s="19"/>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c r="DL86" s="22"/>
      <c r="DM86" s="22"/>
      <c r="DN86" s="22"/>
      <c r="DO86" s="22"/>
      <c r="DP86" s="22"/>
      <c r="DQ86" s="22"/>
      <c r="DR86" s="22"/>
      <c r="DS86" s="22"/>
      <c r="DT86" s="22"/>
      <c r="DU86" s="22"/>
      <c r="DV86" s="22"/>
      <c r="DW86" s="22"/>
      <c r="DX86" s="22"/>
      <c r="DY86" s="22"/>
      <c r="DZ86" s="22"/>
      <c r="EA86" s="22"/>
      <c r="EB86" s="22"/>
      <c r="EC86" s="22"/>
      <c r="ED86" s="22"/>
      <c r="EE86" s="22"/>
      <c r="EF86" s="22"/>
      <c r="EG86" s="22"/>
      <c r="EH86" s="22"/>
      <c r="EI86" s="22"/>
      <c r="EJ86" s="22"/>
      <c r="EK86" s="22"/>
      <c r="EL86" s="22"/>
      <c r="EM86" s="22"/>
      <c r="EN86" s="22"/>
      <c r="EO86" s="22"/>
      <c r="EP86" s="22"/>
      <c r="EQ86" s="22"/>
      <c r="ER86" s="22"/>
      <c r="ES86" s="22"/>
      <c r="ET86" s="22"/>
      <c r="EU86" s="22"/>
      <c r="EV86" s="22"/>
      <c r="EW86" s="22"/>
      <c r="EX86" s="22"/>
      <c r="EY86" s="22"/>
      <c r="EZ86" s="22"/>
      <c r="FA86" s="22"/>
      <c r="FB86" s="22"/>
      <c r="FC86" s="22"/>
      <c r="FD86" s="22"/>
      <c r="FE86" s="22"/>
      <c r="FF86" s="22"/>
      <c r="FG86" s="22"/>
      <c r="FH86" s="22"/>
      <c r="FI86" s="22"/>
      <c r="FJ86" s="22"/>
      <c r="FK86" s="22"/>
      <c r="FL86" s="22"/>
      <c r="FM86" s="22"/>
      <c r="FN86" s="22"/>
      <c r="FO86" s="22"/>
      <c r="FP86" s="22"/>
      <c r="FQ86" s="22"/>
      <c r="FR86" s="22"/>
      <c r="FS86" s="22"/>
      <c r="FT86" s="22"/>
      <c r="FU86" s="22"/>
      <c r="FV86" s="22"/>
      <c r="FW86" s="22"/>
      <c r="FX86" s="22"/>
      <c r="FY86" s="22"/>
      <c r="FZ86" s="22"/>
      <c r="GA86" s="22"/>
      <c r="GB86" s="22"/>
      <c r="GC86" s="22"/>
      <c r="GD86" s="22"/>
      <c r="GE86" s="22"/>
      <c r="GF86" s="22"/>
      <c r="GG86" s="22"/>
      <c r="GH86" s="22"/>
      <c r="GI86" s="22"/>
      <c r="GJ86" s="22"/>
      <c r="GK86" s="22"/>
      <c r="GL86" s="22"/>
      <c r="GM86" s="22"/>
      <c r="GN86" s="22"/>
      <c r="GO86" s="22"/>
      <c r="GP86" s="22"/>
      <c r="GQ86" s="22"/>
      <c r="GR86" s="22"/>
      <c r="GS86" s="22"/>
      <c r="GT86" s="22"/>
      <c r="GU86" s="22"/>
      <c r="GV86" s="22"/>
      <c r="GW86" s="22"/>
      <c r="GX86" s="22"/>
      <c r="GY86" s="22"/>
      <c r="GZ86" s="22"/>
      <c r="HA86" s="22"/>
      <c r="HB86" s="22"/>
      <c r="HC86" s="22"/>
      <c r="HD86" s="22"/>
      <c r="HE86" s="22"/>
      <c r="HF86" s="22"/>
      <c r="HG86" s="22"/>
      <c r="HH86" s="22"/>
      <c r="HI86" s="22"/>
      <c r="HJ86" s="22"/>
      <c r="HK86" s="22"/>
      <c r="HL86" s="22"/>
      <c r="HM86" s="22"/>
      <c r="HN86" s="22"/>
      <c r="HO86" s="22"/>
      <c r="HP86" s="22"/>
      <c r="HQ86" s="22"/>
      <c r="HR86" s="22"/>
      <c r="HS86" s="22"/>
      <c r="HT86" s="22"/>
      <c r="HU86" s="22"/>
      <c r="HV86" s="22"/>
      <c r="HW86" s="22"/>
      <c r="HX86" s="22"/>
      <c r="HY86" s="22"/>
      <c r="HZ86" s="22"/>
      <c r="IA86" s="22"/>
      <c r="IB86" s="22"/>
      <c r="IC86" s="22"/>
      <c r="ID86" s="22"/>
      <c r="IE86" s="22"/>
      <c r="IF86" s="22"/>
      <c r="IG86" s="22"/>
      <c r="IH86" s="22"/>
      <c r="II86" s="22"/>
      <c r="IJ86" s="22"/>
      <c r="IK86" s="22"/>
      <c r="IL86" s="22"/>
      <c r="IM86" s="22"/>
      <c r="IN86" s="22"/>
      <c r="IO86" s="22"/>
    </row>
    <row r="87" spans="1:7" ht="30" customHeight="1">
      <c r="A87" s="96">
        <v>250404</v>
      </c>
      <c r="B87" s="75" t="s">
        <v>124</v>
      </c>
      <c r="C87" s="77">
        <v>65000</v>
      </c>
      <c r="D87" s="77">
        <v>68470</v>
      </c>
      <c r="E87" s="77">
        <v>59412.23</v>
      </c>
      <c r="F87" s="78">
        <f>SUM(E87/C87*100)</f>
        <v>91.40343076923078</v>
      </c>
      <c r="G87" s="78">
        <f t="shared" si="6"/>
        <v>86.77118446034761</v>
      </c>
    </row>
    <row r="88" spans="1:9" ht="36.75" customHeight="1">
      <c r="A88" s="70" t="s">
        <v>173</v>
      </c>
      <c r="B88" s="71" t="s">
        <v>125</v>
      </c>
      <c r="C88" s="72">
        <f>SUM(C4,C5,C13,C20,C61,C68,C71,C77,C83,C85,C59,C79,C75,C81)</f>
        <v>152553928</v>
      </c>
      <c r="D88" s="72">
        <f>SUM(D4,D5,D13,D20,D61,D68,D71,D77,D83,D85,D59,D79,D75,D81)</f>
        <v>130898554.97999999</v>
      </c>
      <c r="E88" s="72">
        <f>SUM(E4,E5,E13,E20,E61,E68,E71,E77,E83,E85,E59,E79,E75,E81)</f>
        <v>117167431.01</v>
      </c>
      <c r="F88" s="73">
        <f t="shared" si="4"/>
        <v>76.80394241307245</v>
      </c>
      <c r="G88" s="73">
        <f t="shared" si="6"/>
        <v>89.51010271114302</v>
      </c>
      <c r="I88" s="99" t="e">
        <f>E88+#REF!</f>
        <v>#REF!</v>
      </c>
    </row>
    <row r="89" spans="1:249" s="23" customFormat="1" ht="26.25" customHeight="1">
      <c r="A89" s="96">
        <v>250311</v>
      </c>
      <c r="B89" s="75" t="s">
        <v>126</v>
      </c>
      <c r="C89" s="77">
        <v>5132246</v>
      </c>
      <c r="D89" s="77">
        <v>4248081</v>
      </c>
      <c r="E89" s="77">
        <v>3753052.7</v>
      </c>
      <c r="F89" s="78">
        <f>SUM(E89/C89*100)</f>
        <v>73.12690584200368</v>
      </c>
      <c r="G89" s="78">
        <f t="shared" si="6"/>
        <v>88.34701362803582</v>
      </c>
      <c r="H89" s="19"/>
      <c r="I89" s="22"/>
      <c r="J89" s="100" t="e">
        <f>D89+#REF!+#REF!</f>
        <v>#REF!</v>
      </c>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22"/>
      <c r="DW89" s="22"/>
      <c r="DX89" s="22"/>
      <c r="DY89" s="22"/>
      <c r="DZ89" s="22"/>
      <c r="EA89" s="22"/>
      <c r="EB89" s="22"/>
      <c r="EC89" s="22"/>
      <c r="ED89" s="22"/>
      <c r="EE89" s="22"/>
      <c r="EF89" s="22"/>
      <c r="EG89" s="22"/>
      <c r="EH89" s="22"/>
      <c r="EI89" s="22"/>
      <c r="EJ89" s="22"/>
      <c r="EK89" s="22"/>
      <c r="EL89" s="22"/>
      <c r="EM89" s="22"/>
      <c r="EN89" s="22"/>
      <c r="EO89" s="22"/>
      <c r="EP89" s="22"/>
      <c r="EQ89" s="22"/>
      <c r="ER89" s="22"/>
      <c r="ES89" s="22"/>
      <c r="ET89" s="22"/>
      <c r="EU89" s="22"/>
      <c r="EV89" s="22"/>
      <c r="EW89" s="22"/>
      <c r="EX89" s="22"/>
      <c r="EY89" s="22"/>
      <c r="EZ89" s="22"/>
      <c r="FA89" s="22"/>
      <c r="FB89" s="22"/>
      <c r="FC89" s="22"/>
      <c r="FD89" s="22"/>
      <c r="FE89" s="22"/>
      <c r="FF89" s="22"/>
      <c r="FG89" s="22"/>
      <c r="FH89" s="22"/>
      <c r="FI89" s="22"/>
      <c r="FJ89" s="22"/>
      <c r="FK89" s="22"/>
      <c r="FL89" s="22"/>
      <c r="FM89" s="22"/>
      <c r="FN89" s="22"/>
      <c r="FO89" s="22"/>
      <c r="FP89" s="22"/>
      <c r="FQ89" s="22"/>
      <c r="FR89" s="22"/>
      <c r="FS89" s="22"/>
      <c r="FT89" s="22"/>
      <c r="FU89" s="22"/>
      <c r="FV89" s="22"/>
      <c r="FW89" s="22"/>
      <c r="FX89" s="22"/>
      <c r="FY89" s="22"/>
      <c r="FZ89" s="22"/>
      <c r="GA89" s="22"/>
      <c r="GB89" s="22"/>
      <c r="GC89" s="22"/>
      <c r="GD89" s="22"/>
      <c r="GE89" s="22"/>
      <c r="GF89" s="22"/>
      <c r="GG89" s="22"/>
      <c r="GH89" s="22"/>
      <c r="GI89" s="22"/>
      <c r="GJ89" s="22"/>
      <c r="GK89" s="22"/>
      <c r="GL89" s="22"/>
      <c r="GM89" s="22"/>
      <c r="GN89" s="22"/>
      <c r="GO89" s="22"/>
      <c r="GP89" s="22"/>
      <c r="GQ89" s="22"/>
      <c r="GR89" s="22"/>
      <c r="GS89" s="22"/>
      <c r="GT89" s="22"/>
      <c r="GU89" s="22"/>
      <c r="GV89" s="22"/>
      <c r="GW89" s="22"/>
      <c r="GX89" s="22"/>
      <c r="GY89" s="22"/>
      <c r="GZ89" s="22"/>
      <c r="HA89" s="22"/>
      <c r="HB89" s="22"/>
      <c r="HC89" s="22"/>
      <c r="HD89" s="22"/>
      <c r="HE89" s="22"/>
      <c r="HF89" s="22"/>
      <c r="HG89" s="22"/>
      <c r="HH89" s="22"/>
      <c r="HI89" s="22"/>
      <c r="HJ89" s="22"/>
      <c r="HK89" s="22"/>
      <c r="HL89" s="22"/>
      <c r="HM89" s="22"/>
      <c r="HN89" s="22"/>
      <c r="HO89" s="22"/>
      <c r="HP89" s="22"/>
      <c r="HQ89" s="22"/>
      <c r="HR89" s="22"/>
      <c r="HS89" s="22"/>
      <c r="HT89" s="22"/>
      <c r="HU89" s="22"/>
      <c r="HV89" s="22"/>
      <c r="HW89" s="22"/>
      <c r="HX89" s="22"/>
      <c r="HY89" s="22"/>
      <c r="HZ89" s="22"/>
      <c r="IA89" s="22"/>
      <c r="IB89" s="22"/>
      <c r="IC89" s="22"/>
      <c r="ID89" s="22"/>
      <c r="IE89" s="22"/>
      <c r="IF89" s="22"/>
      <c r="IG89" s="22"/>
      <c r="IH89" s="22"/>
      <c r="II89" s="22"/>
      <c r="IJ89" s="22"/>
      <c r="IK89" s="22"/>
      <c r="IL89" s="22"/>
      <c r="IM89" s="22"/>
      <c r="IN89" s="22"/>
      <c r="IO89" s="22"/>
    </row>
    <row r="90" spans="1:249" s="23" customFormat="1" ht="24.75" customHeight="1">
      <c r="A90" s="96">
        <v>250315</v>
      </c>
      <c r="B90" s="75" t="s">
        <v>227</v>
      </c>
      <c r="C90" s="77"/>
      <c r="D90" s="77">
        <v>115313</v>
      </c>
      <c r="E90" s="77">
        <v>115313</v>
      </c>
      <c r="F90" s="78">
        <v>0</v>
      </c>
      <c r="G90" s="78">
        <f t="shared" si="6"/>
        <v>100</v>
      </c>
      <c r="H90" s="19"/>
      <c r="I90" s="22"/>
      <c r="J90" s="100"/>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c r="EA90" s="22"/>
      <c r="EB90" s="22"/>
      <c r="EC90" s="22"/>
      <c r="ED90" s="22"/>
      <c r="EE90" s="22"/>
      <c r="EF90" s="22"/>
      <c r="EG90" s="22"/>
      <c r="EH90" s="22"/>
      <c r="EI90" s="22"/>
      <c r="EJ90" s="22"/>
      <c r="EK90" s="22"/>
      <c r="EL90" s="22"/>
      <c r="EM90" s="22"/>
      <c r="EN90" s="22"/>
      <c r="EO90" s="22"/>
      <c r="EP90" s="22"/>
      <c r="EQ90" s="22"/>
      <c r="ER90" s="22"/>
      <c r="ES90" s="22"/>
      <c r="ET90" s="22"/>
      <c r="EU90" s="22"/>
      <c r="EV90" s="22"/>
      <c r="EW90" s="22"/>
      <c r="EX90" s="22"/>
      <c r="EY90" s="22"/>
      <c r="EZ90" s="22"/>
      <c r="FA90" s="22"/>
      <c r="FB90" s="22"/>
      <c r="FC90" s="22"/>
      <c r="FD90" s="22"/>
      <c r="FE90" s="22"/>
      <c r="FF90" s="22"/>
      <c r="FG90" s="22"/>
      <c r="FH90" s="22"/>
      <c r="FI90" s="22"/>
      <c r="FJ90" s="22"/>
      <c r="FK90" s="22"/>
      <c r="FL90" s="22"/>
      <c r="FM90" s="22"/>
      <c r="FN90" s="22"/>
      <c r="FO90" s="22"/>
      <c r="FP90" s="22"/>
      <c r="FQ90" s="22"/>
      <c r="FR90" s="22"/>
      <c r="FS90" s="22"/>
      <c r="FT90" s="22"/>
      <c r="FU90" s="22"/>
      <c r="FV90" s="22"/>
      <c r="FW90" s="22"/>
      <c r="FX90" s="22"/>
      <c r="FY90" s="22"/>
      <c r="FZ90" s="22"/>
      <c r="GA90" s="22"/>
      <c r="GB90" s="22"/>
      <c r="GC90" s="22"/>
      <c r="GD90" s="22"/>
      <c r="GE90" s="22"/>
      <c r="GF90" s="22"/>
      <c r="GG90" s="22"/>
      <c r="GH90" s="22"/>
      <c r="GI90" s="22"/>
      <c r="GJ90" s="22"/>
      <c r="GK90" s="22"/>
      <c r="GL90" s="22"/>
      <c r="GM90" s="22"/>
      <c r="GN90" s="22"/>
      <c r="GO90" s="22"/>
      <c r="GP90" s="22"/>
      <c r="GQ90" s="22"/>
      <c r="GR90" s="22"/>
      <c r="GS90" s="22"/>
      <c r="GT90" s="22"/>
      <c r="GU90" s="22"/>
      <c r="GV90" s="22"/>
      <c r="GW90" s="22"/>
      <c r="GX90" s="22"/>
      <c r="GY90" s="22"/>
      <c r="GZ90" s="22"/>
      <c r="HA90" s="22"/>
      <c r="HB90" s="22"/>
      <c r="HC90" s="22"/>
      <c r="HD90" s="22"/>
      <c r="HE90" s="22"/>
      <c r="HF90" s="22"/>
      <c r="HG90" s="22"/>
      <c r="HH90" s="22"/>
      <c r="HI90" s="22"/>
      <c r="HJ90" s="22"/>
      <c r="HK90" s="22"/>
      <c r="HL90" s="22"/>
      <c r="HM90" s="22"/>
      <c r="HN90" s="22"/>
      <c r="HO90" s="22"/>
      <c r="HP90" s="22"/>
      <c r="HQ90" s="22"/>
      <c r="HR90" s="22"/>
      <c r="HS90" s="22"/>
      <c r="HT90" s="22"/>
      <c r="HU90" s="22"/>
      <c r="HV90" s="22"/>
      <c r="HW90" s="22"/>
      <c r="HX90" s="22"/>
      <c r="HY90" s="22"/>
      <c r="HZ90" s="22"/>
      <c r="IA90" s="22"/>
      <c r="IB90" s="22"/>
      <c r="IC90" s="22"/>
      <c r="ID90" s="22"/>
      <c r="IE90" s="22"/>
      <c r="IF90" s="22"/>
      <c r="IG90" s="22"/>
      <c r="IH90" s="22"/>
      <c r="II90" s="22"/>
      <c r="IJ90" s="22"/>
      <c r="IK90" s="22"/>
      <c r="IL90" s="22"/>
      <c r="IM90" s="22"/>
      <c r="IN90" s="22"/>
      <c r="IO90" s="22"/>
    </row>
    <row r="91" spans="1:249" s="23" customFormat="1" ht="41.25" customHeight="1">
      <c r="A91" s="96">
        <v>250352</v>
      </c>
      <c r="B91" s="75" t="s">
        <v>180</v>
      </c>
      <c r="C91" s="77">
        <v>147400</v>
      </c>
      <c r="D91" s="77">
        <v>119400</v>
      </c>
      <c r="E91" s="77">
        <v>119400</v>
      </c>
      <c r="F91" s="78">
        <f>SUM(E91/C91*100)</f>
        <v>81.00407055630936</v>
      </c>
      <c r="G91" s="78">
        <f>SUM(E91/D91*100)</f>
        <v>100</v>
      </c>
      <c r="H91" s="19"/>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c r="EA91" s="22"/>
      <c r="EB91" s="22"/>
      <c r="EC91" s="22"/>
      <c r="ED91" s="22"/>
      <c r="EE91" s="22"/>
      <c r="EF91" s="22"/>
      <c r="EG91" s="22"/>
      <c r="EH91" s="22"/>
      <c r="EI91" s="22"/>
      <c r="EJ91" s="22"/>
      <c r="EK91" s="22"/>
      <c r="EL91" s="22"/>
      <c r="EM91" s="22"/>
      <c r="EN91" s="22"/>
      <c r="EO91" s="22"/>
      <c r="EP91" s="22"/>
      <c r="EQ91" s="22"/>
      <c r="ER91" s="22"/>
      <c r="ES91" s="22"/>
      <c r="ET91" s="22"/>
      <c r="EU91" s="22"/>
      <c r="EV91" s="22"/>
      <c r="EW91" s="22"/>
      <c r="EX91" s="22"/>
      <c r="EY91" s="22"/>
      <c r="EZ91" s="22"/>
      <c r="FA91" s="22"/>
      <c r="FB91" s="22"/>
      <c r="FC91" s="22"/>
      <c r="FD91" s="22"/>
      <c r="FE91" s="22"/>
      <c r="FF91" s="22"/>
      <c r="FG91" s="22"/>
      <c r="FH91" s="22"/>
      <c r="FI91" s="22"/>
      <c r="FJ91" s="22"/>
      <c r="FK91" s="22"/>
      <c r="FL91" s="22"/>
      <c r="FM91" s="22"/>
      <c r="FN91" s="22"/>
      <c r="FO91" s="22"/>
      <c r="FP91" s="22"/>
      <c r="FQ91" s="22"/>
      <c r="FR91" s="22"/>
      <c r="FS91" s="22"/>
      <c r="FT91" s="22"/>
      <c r="FU91" s="22"/>
      <c r="FV91" s="22"/>
      <c r="FW91" s="22"/>
      <c r="FX91" s="22"/>
      <c r="FY91" s="22"/>
      <c r="FZ91" s="22"/>
      <c r="GA91" s="22"/>
      <c r="GB91" s="22"/>
      <c r="GC91" s="22"/>
      <c r="GD91" s="22"/>
      <c r="GE91" s="22"/>
      <c r="GF91" s="22"/>
      <c r="GG91" s="22"/>
      <c r="GH91" s="22"/>
      <c r="GI91" s="22"/>
      <c r="GJ91" s="22"/>
      <c r="GK91" s="22"/>
      <c r="GL91" s="22"/>
      <c r="GM91" s="22"/>
      <c r="GN91" s="22"/>
      <c r="GO91" s="22"/>
      <c r="GP91" s="22"/>
      <c r="GQ91" s="22"/>
      <c r="GR91" s="22"/>
      <c r="GS91" s="22"/>
      <c r="GT91" s="22"/>
      <c r="GU91" s="22"/>
      <c r="GV91" s="22"/>
      <c r="GW91" s="22"/>
      <c r="GX91" s="22"/>
      <c r="GY91" s="22"/>
      <c r="GZ91" s="22"/>
      <c r="HA91" s="22"/>
      <c r="HB91" s="22"/>
      <c r="HC91" s="22"/>
      <c r="HD91" s="22"/>
      <c r="HE91" s="22"/>
      <c r="HF91" s="22"/>
      <c r="HG91" s="22"/>
      <c r="HH91" s="22"/>
      <c r="HI91" s="22"/>
      <c r="HJ91" s="22"/>
      <c r="HK91" s="22"/>
      <c r="HL91" s="22"/>
      <c r="HM91" s="22"/>
      <c r="HN91" s="22"/>
      <c r="HO91" s="22"/>
      <c r="HP91" s="22"/>
      <c r="HQ91" s="22"/>
      <c r="HR91" s="22"/>
      <c r="HS91" s="22"/>
      <c r="HT91" s="22"/>
      <c r="HU91" s="22"/>
      <c r="HV91" s="22"/>
      <c r="HW91" s="22"/>
      <c r="HX91" s="22"/>
      <c r="HY91" s="22"/>
      <c r="HZ91" s="22"/>
      <c r="IA91" s="22"/>
      <c r="IB91" s="22"/>
      <c r="IC91" s="22"/>
      <c r="ID91" s="22"/>
      <c r="IE91" s="22"/>
      <c r="IF91" s="22"/>
      <c r="IG91" s="22"/>
      <c r="IH91" s="22"/>
      <c r="II91" s="22"/>
      <c r="IJ91" s="22"/>
      <c r="IK91" s="22"/>
      <c r="IL91" s="22"/>
      <c r="IM91" s="22"/>
      <c r="IN91" s="22"/>
      <c r="IO91" s="22"/>
    </row>
    <row r="92" spans="1:249" s="23" customFormat="1" ht="41.25" customHeight="1">
      <c r="A92" s="96">
        <v>250380</v>
      </c>
      <c r="B92" s="75" t="s">
        <v>168</v>
      </c>
      <c r="C92" s="77"/>
      <c r="D92" s="77">
        <v>188400</v>
      </c>
      <c r="E92" s="77">
        <v>188400</v>
      </c>
      <c r="F92" s="78">
        <v>0</v>
      </c>
      <c r="G92" s="78">
        <f>SUM(E92/D92*100)</f>
        <v>100</v>
      </c>
      <c r="H92" s="19"/>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2"/>
      <c r="DX92" s="22"/>
      <c r="DY92" s="22"/>
      <c r="DZ92" s="22"/>
      <c r="EA92" s="22"/>
      <c r="EB92" s="22"/>
      <c r="EC92" s="22"/>
      <c r="ED92" s="22"/>
      <c r="EE92" s="22"/>
      <c r="EF92" s="22"/>
      <c r="EG92" s="22"/>
      <c r="EH92" s="22"/>
      <c r="EI92" s="22"/>
      <c r="EJ92" s="22"/>
      <c r="EK92" s="22"/>
      <c r="EL92" s="22"/>
      <c r="EM92" s="22"/>
      <c r="EN92" s="22"/>
      <c r="EO92" s="22"/>
      <c r="EP92" s="22"/>
      <c r="EQ92" s="22"/>
      <c r="ER92" s="22"/>
      <c r="ES92" s="22"/>
      <c r="ET92" s="22"/>
      <c r="EU92" s="22"/>
      <c r="EV92" s="22"/>
      <c r="EW92" s="22"/>
      <c r="EX92" s="22"/>
      <c r="EY92" s="22"/>
      <c r="EZ92" s="22"/>
      <c r="FA92" s="22"/>
      <c r="FB92" s="22"/>
      <c r="FC92" s="22"/>
      <c r="FD92" s="22"/>
      <c r="FE92" s="22"/>
      <c r="FF92" s="22"/>
      <c r="FG92" s="22"/>
      <c r="FH92" s="22"/>
      <c r="FI92" s="22"/>
      <c r="FJ92" s="22"/>
      <c r="FK92" s="22"/>
      <c r="FL92" s="22"/>
      <c r="FM92" s="22"/>
      <c r="FN92" s="22"/>
      <c r="FO92" s="22"/>
      <c r="FP92" s="22"/>
      <c r="FQ92" s="22"/>
      <c r="FR92" s="22"/>
      <c r="FS92" s="22"/>
      <c r="FT92" s="22"/>
      <c r="FU92" s="22"/>
      <c r="FV92" s="22"/>
      <c r="FW92" s="22"/>
      <c r="FX92" s="22"/>
      <c r="FY92" s="22"/>
      <c r="FZ92" s="22"/>
      <c r="GA92" s="22"/>
      <c r="GB92" s="22"/>
      <c r="GC92" s="22"/>
      <c r="GD92" s="22"/>
      <c r="GE92" s="22"/>
      <c r="GF92" s="22"/>
      <c r="GG92" s="22"/>
      <c r="GH92" s="22"/>
      <c r="GI92" s="22"/>
      <c r="GJ92" s="22"/>
      <c r="GK92" s="22"/>
      <c r="GL92" s="22"/>
      <c r="GM92" s="22"/>
      <c r="GN92" s="22"/>
      <c r="GO92" s="22"/>
      <c r="GP92" s="22"/>
      <c r="GQ92" s="22"/>
      <c r="GR92" s="22"/>
      <c r="GS92" s="22"/>
      <c r="GT92" s="22"/>
      <c r="GU92" s="22"/>
      <c r="GV92" s="22"/>
      <c r="GW92" s="22"/>
      <c r="GX92" s="22"/>
      <c r="GY92" s="22"/>
      <c r="GZ92" s="22"/>
      <c r="HA92" s="22"/>
      <c r="HB92" s="22"/>
      <c r="HC92" s="22"/>
      <c r="HD92" s="22"/>
      <c r="HE92" s="22"/>
      <c r="HF92" s="22"/>
      <c r="HG92" s="22"/>
      <c r="HH92" s="22"/>
      <c r="HI92" s="22"/>
      <c r="HJ92" s="22"/>
      <c r="HK92" s="22"/>
      <c r="HL92" s="22"/>
      <c r="HM92" s="22"/>
      <c r="HN92" s="22"/>
      <c r="HO92" s="22"/>
      <c r="HP92" s="22"/>
      <c r="HQ92" s="22"/>
      <c r="HR92" s="22"/>
      <c r="HS92" s="22"/>
      <c r="HT92" s="22"/>
      <c r="HU92" s="22"/>
      <c r="HV92" s="22"/>
      <c r="HW92" s="22"/>
      <c r="HX92" s="22"/>
      <c r="HY92" s="22"/>
      <c r="HZ92" s="22"/>
      <c r="IA92" s="22"/>
      <c r="IB92" s="22"/>
      <c r="IC92" s="22"/>
      <c r="ID92" s="22"/>
      <c r="IE92" s="22"/>
      <c r="IF92" s="22"/>
      <c r="IG92" s="22"/>
      <c r="IH92" s="22"/>
      <c r="II92" s="22"/>
      <c r="IJ92" s="22"/>
      <c r="IK92" s="22"/>
      <c r="IL92" s="22"/>
      <c r="IM92" s="22"/>
      <c r="IN92" s="22"/>
      <c r="IO92" s="22"/>
    </row>
    <row r="93" spans="1:10" ht="44.25" customHeight="1">
      <c r="A93" s="95">
        <v>900203</v>
      </c>
      <c r="B93" s="71" t="s">
        <v>127</v>
      </c>
      <c r="C93" s="72">
        <f>SUM(C88:C91)</f>
        <v>157833574</v>
      </c>
      <c r="D93" s="72">
        <f>SUM(D88:D92)</f>
        <v>135569748.98</v>
      </c>
      <c r="E93" s="72">
        <f>SUM(E88:E92)</f>
        <v>121343596.71000001</v>
      </c>
      <c r="F93" s="73">
        <f t="shared" si="4"/>
        <v>76.88072545959075</v>
      </c>
      <c r="G93" s="73">
        <f>SUM(E93/D93*100)</f>
        <v>89.50639624471187</v>
      </c>
      <c r="I93" s="101">
        <f>112724026.12-E93</f>
        <v>-8619570.590000004</v>
      </c>
      <c r="J93" s="102" t="e">
        <f>D93+D95-'1 Доходи'!#REF!</f>
        <v>#REF!</v>
      </c>
    </row>
    <row r="94" spans="1:249" s="23" customFormat="1" ht="20.25">
      <c r="A94" s="95"/>
      <c r="B94" s="71" t="s">
        <v>128</v>
      </c>
      <c r="C94" s="72">
        <f>C95</f>
        <v>85000</v>
      </c>
      <c r="D94" s="72">
        <f>D95</f>
        <v>85000</v>
      </c>
      <c r="E94" s="72">
        <f>E95</f>
        <v>30000</v>
      </c>
      <c r="F94" s="73">
        <f>SUM(E94/C94*100)</f>
        <v>35.294117647058826</v>
      </c>
      <c r="G94" s="73">
        <f>SUM(E94/D94*100)</f>
        <v>35.294117647058826</v>
      </c>
      <c r="H94" s="97"/>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c r="DL94" s="22"/>
      <c r="DM94" s="22"/>
      <c r="DN94" s="22"/>
      <c r="DO94" s="22"/>
      <c r="DP94" s="22"/>
      <c r="DQ94" s="22"/>
      <c r="DR94" s="22"/>
      <c r="DS94" s="22"/>
      <c r="DT94" s="22"/>
      <c r="DU94" s="22"/>
      <c r="DV94" s="22"/>
      <c r="DW94" s="22"/>
      <c r="DX94" s="22"/>
      <c r="DY94" s="22"/>
      <c r="DZ94" s="22"/>
      <c r="EA94" s="22"/>
      <c r="EB94" s="22"/>
      <c r="EC94" s="22"/>
      <c r="ED94" s="22"/>
      <c r="EE94" s="22"/>
      <c r="EF94" s="22"/>
      <c r="EG94" s="22"/>
      <c r="EH94" s="22"/>
      <c r="EI94" s="22"/>
      <c r="EJ94" s="22"/>
      <c r="EK94" s="22"/>
      <c r="EL94" s="22"/>
      <c r="EM94" s="22"/>
      <c r="EN94" s="22"/>
      <c r="EO94" s="22"/>
      <c r="EP94" s="22"/>
      <c r="EQ94" s="22"/>
      <c r="ER94" s="22"/>
      <c r="ES94" s="22"/>
      <c r="ET94" s="22"/>
      <c r="EU94" s="22"/>
      <c r="EV94" s="22"/>
      <c r="EW94" s="22"/>
      <c r="EX94" s="22"/>
      <c r="EY94" s="22"/>
      <c r="EZ94" s="22"/>
      <c r="FA94" s="22"/>
      <c r="FB94" s="22"/>
      <c r="FC94" s="22"/>
      <c r="FD94" s="22"/>
      <c r="FE94" s="22"/>
      <c r="FF94" s="22"/>
      <c r="FG94" s="22"/>
      <c r="FH94" s="22"/>
      <c r="FI94" s="22"/>
      <c r="FJ94" s="22"/>
      <c r="FK94" s="22"/>
      <c r="FL94" s="22"/>
      <c r="FM94" s="22"/>
      <c r="FN94" s="22"/>
      <c r="FO94" s="22"/>
      <c r="FP94" s="22"/>
      <c r="FQ94" s="22"/>
      <c r="FR94" s="22"/>
      <c r="FS94" s="22"/>
      <c r="FT94" s="22"/>
      <c r="FU94" s="22"/>
      <c r="FV94" s="22"/>
      <c r="FW94" s="22"/>
      <c r="FX94" s="22"/>
      <c r="FY94" s="22"/>
      <c r="FZ94" s="22"/>
      <c r="GA94" s="22"/>
      <c r="GB94" s="22"/>
      <c r="GC94" s="22"/>
      <c r="GD94" s="22"/>
      <c r="GE94" s="22"/>
      <c r="GF94" s="22"/>
      <c r="GG94" s="22"/>
      <c r="GH94" s="22"/>
      <c r="GI94" s="22"/>
      <c r="GJ94" s="22"/>
      <c r="GK94" s="22"/>
      <c r="GL94" s="22"/>
      <c r="GM94" s="22"/>
      <c r="GN94" s="22"/>
      <c r="GO94" s="22"/>
      <c r="GP94" s="22"/>
      <c r="GQ94" s="22"/>
      <c r="GR94" s="22"/>
      <c r="GS94" s="22"/>
      <c r="GT94" s="22"/>
      <c r="GU94" s="22"/>
      <c r="GV94" s="22"/>
      <c r="GW94" s="22"/>
      <c r="GX94" s="22"/>
      <c r="GY94" s="22"/>
      <c r="GZ94" s="22"/>
      <c r="HA94" s="22"/>
      <c r="HB94" s="22"/>
      <c r="HC94" s="22"/>
      <c r="HD94" s="22"/>
      <c r="HE94" s="22"/>
      <c r="HF94" s="22"/>
      <c r="HG94" s="22"/>
      <c r="HH94" s="22"/>
      <c r="HI94" s="22"/>
      <c r="HJ94" s="22"/>
      <c r="HK94" s="22"/>
      <c r="HL94" s="22"/>
      <c r="HM94" s="22"/>
      <c r="HN94" s="22"/>
      <c r="HO94" s="22"/>
      <c r="HP94" s="22"/>
      <c r="HQ94" s="22"/>
      <c r="HR94" s="22"/>
      <c r="HS94" s="22"/>
      <c r="HT94" s="22"/>
      <c r="HU94" s="22"/>
      <c r="HV94" s="22"/>
      <c r="HW94" s="22"/>
      <c r="HX94" s="22"/>
      <c r="HY94" s="22"/>
      <c r="HZ94" s="22"/>
      <c r="IA94" s="22"/>
      <c r="IB94" s="22"/>
      <c r="IC94" s="22"/>
      <c r="ID94" s="22"/>
      <c r="IE94" s="22"/>
      <c r="IF94" s="22"/>
      <c r="IG94" s="22"/>
      <c r="IH94" s="22"/>
      <c r="II94" s="22"/>
      <c r="IJ94" s="22"/>
      <c r="IK94" s="22"/>
      <c r="IL94" s="22"/>
      <c r="IM94" s="22"/>
      <c r="IN94" s="22"/>
      <c r="IO94" s="22"/>
    </row>
    <row r="95" spans="1:7" ht="24.75" customHeight="1">
      <c r="A95" s="103">
        <v>250911</v>
      </c>
      <c r="B95" s="104" t="s">
        <v>129</v>
      </c>
      <c r="C95" s="82">
        <v>85000</v>
      </c>
      <c r="D95" s="82">
        <v>85000</v>
      </c>
      <c r="E95" s="82">
        <v>30000</v>
      </c>
      <c r="F95" s="78">
        <f>SUM(E95/C95*100)</f>
        <v>35.294117647058826</v>
      </c>
      <c r="G95" s="78">
        <f>SUM(E95/D95*100)</f>
        <v>35.294117647058826</v>
      </c>
    </row>
    <row r="96" spans="1:7" ht="18.75" customHeight="1">
      <c r="A96" s="137" t="s">
        <v>1</v>
      </c>
      <c r="B96" s="138"/>
      <c r="C96" s="138"/>
      <c r="D96" s="138"/>
      <c r="E96" s="138"/>
      <c r="F96" s="138"/>
      <c r="G96" s="139"/>
    </row>
    <row r="97" spans="1:7" ht="20.25">
      <c r="A97" s="65" t="s">
        <v>130</v>
      </c>
      <c r="B97" s="66" t="s">
        <v>131</v>
      </c>
      <c r="C97" s="105">
        <v>30000</v>
      </c>
      <c r="D97" s="105"/>
      <c r="E97" s="105">
        <v>24307.61</v>
      </c>
      <c r="F97" s="73">
        <f aca="true" t="shared" si="7" ref="F97:F104">SUM(E97/C97*100)</f>
        <v>81.02536666666667</v>
      </c>
      <c r="G97" s="73">
        <v>0</v>
      </c>
    </row>
    <row r="98" spans="1:7" ht="28.5" customHeight="1">
      <c r="A98" s="70" t="s">
        <v>5</v>
      </c>
      <c r="B98" s="71" t="s">
        <v>6</v>
      </c>
      <c r="C98" s="72">
        <f>C99</f>
        <v>836394</v>
      </c>
      <c r="D98" s="72">
        <f>D100+D99</f>
        <v>601551</v>
      </c>
      <c r="E98" s="72">
        <f>E100+E99</f>
        <v>1341282.44</v>
      </c>
      <c r="F98" s="73">
        <f t="shared" si="7"/>
        <v>160.3649045784642</v>
      </c>
      <c r="G98" s="107" t="s">
        <v>201</v>
      </c>
    </row>
    <row r="99" spans="1:7" ht="21" customHeight="1">
      <c r="A99" s="74" t="s">
        <v>7</v>
      </c>
      <c r="B99" s="75" t="s">
        <v>132</v>
      </c>
      <c r="C99" s="77">
        <v>836394</v>
      </c>
      <c r="D99" s="77">
        <v>468351</v>
      </c>
      <c r="E99" s="77">
        <v>1208082.44</v>
      </c>
      <c r="F99" s="78">
        <f t="shared" si="7"/>
        <v>144.43939578715293</v>
      </c>
      <c r="G99" s="107" t="s">
        <v>201</v>
      </c>
    </row>
    <row r="100" spans="1:7" ht="21" customHeight="1">
      <c r="A100" s="74" t="s">
        <v>228</v>
      </c>
      <c r="B100" s="75"/>
      <c r="C100" s="77"/>
      <c r="D100" s="77">
        <v>133200</v>
      </c>
      <c r="E100" s="77">
        <v>133200</v>
      </c>
      <c r="F100" s="78"/>
      <c r="G100" s="78">
        <f>SUM(E100/D100*100)</f>
        <v>100</v>
      </c>
    </row>
    <row r="101" spans="1:7" ht="21" customHeight="1">
      <c r="A101" s="70" t="s">
        <v>21</v>
      </c>
      <c r="B101" s="71" t="s">
        <v>133</v>
      </c>
      <c r="C101" s="72">
        <f>C102+C103</f>
        <v>1464500</v>
      </c>
      <c r="D101" s="72">
        <f>D102+D103</f>
        <v>245770</v>
      </c>
      <c r="E101" s="72">
        <f>E102+E103</f>
        <v>1622474.77</v>
      </c>
      <c r="F101" s="73">
        <f t="shared" si="7"/>
        <v>110.78694230112667</v>
      </c>
      <c r="G101" s="107" t="s">
        <v>201</v>
      </c>
    </row>
    <row r="102" spans="1:7" ht="21" customHeight="1">
      <c r="A102" s="74" t="s">
        <v>23</v>
      </c>
      <c r="B102" s="75" t="s">
        <v>24</v>
      </c>
      <c r="C102" s="77">
        <v>1464500</v>
      </c>
      <c r="D102" s="77">
        <v>148241</v>
      </c>
      <c r="E102" s="77">
        <v>1469194.77</v>
      </c>
      <c r="F102" s="78">
        <f t="shared" si="7"/>
        <v>100.32057152611813</v>
      </c>
      <c r="G102" s="107" t="s">
        <v>201</v>
      </c>
    </row>
    <row r="103" spans="1:7" ht="21" customHeight="1">
      <c r="A103" s="74" t="s">
        <v>175</v>
      </c>
      <c r="B103" s="75" t="s">
        <v>177</v>
      </c>
      <c r="C103" s="77"/>
      <c r="D103" s="77">
        <v>97529</v>
      </c>
      <c r="E103" s="77">
        <v>153280</v>
      </c>
      <c r="F103" s="78">
        <v>0</v>
      </c>
      <c r="G103" s="78">
        <f>SUM(E103/D103*100)</f>
        <v>157.1635103405141</v>
      </c>
    </row>
    <row r="104" spans="1:7" ht="33.75" customHeight="1">
      <c r="A104" s="70" t="s">
        <v>28</v>
      </c>
      <c r="B104" s="71" t="s">
        <v>134</v>
      </c>
      <c r="C104" s="72">
        <f>C106+C105</f>
        <v>235100</v>
      </c>
      <c r="D104" s="72">
        <f>D106+D105</f>
        <v>30552</v>
      </c>
      <c r="E104" s="72">
        <f>E106+E105</f>
        <v>148548.46000000002</v>
      </c>
      <c r="F104" s="73">
        <f t="shared" si="7"/>
        <v>63.18522330923012</v>
      </c>
      <c r="G104" s="107" t="s">
        <v>201</v>
      </c>
    </row>
    <row r="105" spans="1:7" ht="40.5" customHeight="1">
      <c r="A105" s="74" t="s">
        <v>34</v>
      </c>
      <c r="B105" s="75" t="s">
        <v>35</v>
      </c>
      <c r="C105" s="77"/>
      <c r="D105" s="77">
        <v>30552</v>
      </c>
      <c r="E105" s="77">
        <v>30552</v>
      </c>
      <c r="F105" s="73"/>
      <c r="G105" s="78">
        <f>SUM(E105/D105*100)</f>
        <v>100</v>
      </c>
    </row>
    <row r="106" spans="1:7" ht="27" customHeight="1">
      <c r="A106" s="74" t="s">
        <v>94</v>
      </c>
      <c r="B106" s="75" t="s">
        <v>135</v>
      </c>
      <c r="C106" s="77">
        <v>235100</v>
      </c>
      <c r="D106" s="109"/>
      <c r="E106" s="77">
        <v>117996.46</v>
      </c>
      <c r="F106" s="78">
        <f>SUM(E106/C106*100)</f>
        <v>50.18990216928967</v>
      </c>
      <c r="G106" s="78">
        <v>0</v>
      </c>
    </row>
    <row r="107" spans="1:7" ht="36" customHeight="1">
      <c r="A107" s="70" t="s">
        <v>136</v>
      </c>
      <c r="B107" s="71" t="s">
        <v>137</v>
      </c>
      <c r="C107" s="72">
        <f>SUM(C108:C110)</f>
        <v>94850</v>
      </c>
      <c r="D107" s="72">
        <f>SUM(D108:D110)</f>
        <v>52160</v>
      </c>
      <c r="E107" s="72">
        <f>SUM(E108:E110)</f>
        <v>40236.36</v>
      </c>
      <c r="F107" s="73">
        <f>SUM(E107/C107*100)</f>
        <v>42.421043753294676</v>
      </c>
      <c r="G107" s="73">
        <f aca="true" t="shared" si="8" ref="G107:G113">SUM(E107/D107*100)</f>
        <v>77.14026073619632</v>
      </c>
    </row>
    <row r="108" spans="1:7" ht="17.25" customHeight="1">
      <c r="A108" s="74" t="s">
        <v>138</v>
      </c>
      <c r="B108" s="75" t="s">
        <v>106</v>
      </c>
      <c r="C108" s="77">
        <v>27100</v>
      </c>
      <c r="D108" s="77">
        <v>32100</v>
      </c>
      <c r="E108" s="77">
        <v>25550</v>
      </c>
      <c r="F108" s="78">
        <f>SUM(E108/C108*100)</f>
        <v>94.28044280442805</v>
      </c>
      <c r="G108" s="78">
        <f t="shared" si="8"/>
        <v>79.59501557632399</v>
      </c>
    </row>
    <row r="109" spans="1:7" ht="22.5" customHeight="1">
      <c r="A109" s="74" t="s">
        <v>139</v>
      </c>
      <c r="B109" s="75" t="s">
        <v>108</v>
      </c>
      <c r="C109" s="77">
        <v>20575</v>
      </c>
      <c r="D109" s="77">
        <v>13200</v>
      </c>
      <c r="E109" s="77">
        <v>3975.98</v>
      </c>
      <c r="F109" s="78">
        <f>SUM(E109/C109*100)</f>
        <v>19.324325637910086</v>
      </c>
      <c r="G109" s="78">
        <f t="shared" si="8"/>
        <v>30.121060606060606</v>
      </c>
    </row>
    <row r="110" spans="1:7" ht="21.75" customHeight="1">
      <c r="A110" s="74" t="s">
        <v>140</v>
      </c>
      <c r="B110" s="75" t="s">
        <v>109</v>
      </c>
      <c r="C110" s="77">
        <v>47175</v>
      </c>
      <c r="D110" s="77">
        <v>6860</v>
      </c>
      <c r="E110" s="77">
        <v>10710.38</v>
      </c>
      <c r="F110" s="78">
        <f>SUM(E110/C110*100)</f>
        <v>22.70350821409645</v>
      </c>
      <c r="G110" s="78">
        <f t="shared" si="8"/>
        <v>156.1279883381924</v>
      </c>
    </row>
    <row r="111" spans="1:249" s="23" customFormat="1" ht="21.75" customHeight="1">
      <c r="A111" s="95">
        <v>130000</v>
      </c>
      <c r="B111" s="71" t="s">
        <v>114</v>
      </c>
      <c r="C111" s="110"/>
      <c r="D111" s="110">
        <f>D112</f>
        <v>2100</v>
      </c>
      <c r="E111" s="110">
        <f>E112</f>
        <v>2100</v>
      </c>
      <c r="F111" s="78"/>
      <c r="G111" s="78">
        <f t="shared" si="8"/>
        <v>100</v>
      </c>
      <c r="H111" s="97"/>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c r="DQ111" s="22"/>
      <c r="DR111" s="22"/>
      <c r="DS111" s="22"/>
      <c r="DT111" s="22"/>
      <c r="DU111" s="22"/>
      <c r="DV111" s="22"/>
      <c r="DW111" s="22"/>
      <c r="DX111" s="22"/>
      <c r="DY111" s="22"/>
      <c r="DZ111" s="22"/>
      <c r="EA111" s="22"/>
      <c r="EB111" s="22"/>
      <c r="EC111" s="22"/>
      <c r="ED111" s="22"/>
      <c r="EE111" s="22"/>
      <c r="EF111" s="22"/>
      <c r="EG111" s="22"/>
      <c r="EH111" s="22"/>
      <c r="EI111" s="22"/>
      <c r="EJ111" s="22"/>
      <c r="EK111" s="22"/>
      <c r="EL111" s="22"/>
      <c r="EM111" s="22"/>
      <c r="EN111" s="22"/>
      <c r="EO111" s="22"/>
      <c r="EP111" s="22"/>
      <c r="EQ111" s="22"/>
      <c r="ER111" s="22"/>
      <c r="ES111" s="22"/>
      <c r="ET111" s="22"/>
      <c r="EU111" s="22"/>
      <c r="EV111" s="22"/>
      <c r="EW111" s="22"/>
      <c r="EX111" s="22"/>
      <c r="EY111" s="22"/>
      <c r="EZ111" s="22"/>
      <c r="FA111" s="22"/>
      <c r="FB111" s="22"/>
      <c r="FC111" s="22"/>
      <c r="FD111" s="22"/>
      <c r="FE111" s="22"/>
      <c r="FF111" s="22"/>
      <c r="FG111" s="22"/>
      <c r="FH111" s="22"/>
      <c r="FI111" s="22"/>
      <c r="FJ111" s="22"/>
      <c r="FK111" s="22"/>
      <c r="FL111" s="22"/>
      <c r="FM111" s="22"/>
      <c r="FN111" s="22"/>
      <c r="FO111" s="22"/>
      <c r="FP111" s="22"/>
      <c r="FQ111" s="22"/>
      <c r="FR111" s="22"/>
      <c r="FS111" s="22"/>
      <c r="FT111" s="22"/>
      <c r="FU111" s="22"/>
      <c r="FV111" s="22"/>
      <c r="FW111" s="22"/>
      <c r="FX111" s="22"/>
      <c r="FY111" s="22"/>
      <c r="FZ111" s="22"/>
      <c r="GA111" s="22"/>
      <c r="GB111" s="22"/>
      <c r="GC111" s="22"/>
      <c r="GD111" s="22"/>
      <c r="GE111" s="22"/>
      <c r="GF111" s="22"/>
      <c r="GG111" s="22"/>
      <c r="GH111" s="22"/>
      <c r="GI111" s="22"/>
      <c r="GJ111" s="22"/>
      <c r="GK111" s="22"/>
      <c r="GL111" s="22"/>
      <c r="GM111" s="22"/>
      <c r="GN111" s="22"/>
      <c r="GO111" s="22"/>
      <c r="GP111" s="22"/>
      <c r="GQ111" s="22"/>
      <c r="GR111" s="22"/>
      <c r="GS111" s="22"/>
      <c r="GT111" s="22"/>
      <c r="GU111" s="22"/>
      <c r="GV111" s="22"/>
      <c r="GW111" s="22"/>
      <c r="GX111" s="22"/>
      <c r="GY111" s="22"/>
      <c r="GZ111" s="22"/>
      <c r="HA111" s="22"/>
      <c r="HB111" s="22"/>
      <c r="HC111" s="22"/>
      <c r="HD111" s="22"/>
      <c r="HE111" s="22"/>
      <c r="HF111" s="22"/>
      <c r="HG111" s="22"/>
      <c r="HH111" s="22"/>
      <c r="HI111" s="22"/>
      <c r="HJ111" s="22"/>
      <c r="HK111" s="22"/>
      <c r="HL111" s="22"/>
      <c r="HM111" s="22"/>
      <c r="HN111" s="22"/>
      <c r="HO111" s="22"/>
      <c r="HP111" s="22"/>
      <c r="HQ111" s="22"/>
      <c r="HR111" s="22"/>
      <c r="HS111" s="22"/>
      <c r="HT111" s="22"/>
      <c r="HU111" s="22"/>
      <c r="HV111" s="22"/>
      <c r="HW111" s="22"/>
      <c r="HX111" s="22"/>
      <c r="HY111" s="22"/>
      <c r="HZ111" s="22"/>
      <c r="IA111" s="22"/>
      <c r="IB111" s="22"/>
      <c r="IC111" s="22"/>
      <c r="ID111" s="22"/>
      <c r="IE111" s="22"/>
      <c r="IF111" s="22"/>
      <c r="IG111" s="22"/>
      <c r="IH111" s="22"/>
      <c r="II111" s="22"/>
      <c r="IJ111" s="22"/>
      <c r="IK111" s="22"/>
      <c r="IL111" s="22"/>
      <c r="IM111" s="22"/>
      <c r="IN111" s="22"/>
      <c r="IO111" s="22"/>
    </row>
    <row r="112" spans="1:7" ht="21.75" customHeight="1">
      <c r="A112" s="96">
        <v>130102</v>
      </c>
      <c r="B112" s="75" t="s">
        <v>115</v>
      </c>
      <c r="C112" s="82"/>
      <c r="D112" s="82">
        <v>2100</v>
      </c>
      <c r="E112" s="82">
        <v>2100</v>
      </c>
      <c r="F112" s="78"/>
      <c r="G112" s="78">
        <f t="shared" si="8"/>
        <v>100</v>
      </c>
    </row>
    <row r="113" spans="1:7" ht="26.25" customHeight="1">
      <c r="A113" s="111" t="s">
        <v>141</v>
      </c>
      <c r="B113" s="112" t="s">
        <v>142</v>
      </c>
      <c r="C113" s="110">
        <f>C114</f>
        <v>46525</v>
      </c>
      <c r="D113" s="110">
        <f>D114</f>
        <v>15000</v>
      </c>
      <c r="E113" s="110">
        <f>E114</f>
        <v>15000</v>
      </c>
      <c r="F113" s="73">
        <f>SUM(E113/C113*100)</f>
        <v>32.2407307898979</v>
      </c>
      <c r="G113" s="73">
        <f t="shared" si="8"/>
        <v>100</v>
      </c>
    </row>
    <row r="114" spans="1:7" ht="21" customHeight="1">
      <c r="A114" s="74" t="s">
        <v>143</v>
      </c>
      <c r="B114" s="75" t="s">
        <v>144</v>
      </c>
      <c r="C114" s="77">
        <v>46525</v>
      </c>
      <c r="D114" s="77">
        <v>15000</v>
      </c>
      <c r="E114" s="77">
        <v>15000</v>
      </c>
      <c r="F114" s="78">
        <f>SUM(E114/C114*100)</f>
        <v>32.2407307898979</v>
      </c>
      <c r="G114" s="78">
        <f aca="true" t="shared" si="9" ref="G114:G123">SUM(E114/D114*100)</f>
        <v>100</v>
      </c>
    </row>
    <row r="115" spans="1:249" s="23" customFormat="1" ht="28.5" customHeight="1">
      <c r="A115" s="95">
        <v>170000</v>
      </c>
      <c r="B115" s="71" t="s">
        <v>118</v>
      </c>
      <c r="C115" s="72"/>
      <c r="D115" s="72">
        <f>D116</f>
        <v>1093747.4</v>
      </c>
      <c r="E115" s="72">
        <f>E116</f>
        <v>364796.18</v>
      </c>
      <c r="F115" s="73"/>
      <c r="G115" s="78">
        <f t="shared" si="9"/>
        <v>33.352872884543544</v>
      </c>
      <c r="H115" s="97"/>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2"/>
      <c r="ET115" s="22"/>
      <c r="EU115" s="22"/>
      <c r="EV115" s="22"/>
      <c r="EW115" s="22"/>
      <c r="EX115" s="22"/>
      <c r="EY115" s="22"/>
      <c r="EZ115" s="22"/>
      <c r="FA115" s="22"/>
      <c r="FB115" s="22"/>
      <c r="FC115" s="22"/>
      <c r="FD115" s="22"/>
      <c r="FE115" s="22"/>
      <c r="FF115" s="22"/>
      <c r="FG115" s="22"/>
      <c r="FH115" s="22"/>
      <c r="FI115" s="22"/>
      <c r="FJ115" s="22"/>
      <c r="FK115" s="22"/>
      <c r="FL115" s="22"/>
      <c r="FM115" s="22"/>
      <c r="FN115" s="22"/>
      <c r="FO115" s="22"/>
      <c r="FP115" s="22"/>
      <c r="FQ115" s="22"/>
      <c r="FR115" s="22"/>
      <c r="FS115" s="22"/>
      <c r="FT115" s="22"/>
      <c r="FU115" s="22"/>
      <c r="FV115" s="22"/>
      <c r="FW115" s="22"/>
      <c r="FX115" s="22"/>
      <c r="FY115" s="22"/>
      <c r="FZ115" s="22"/>
      <c r="GA115" s="22"/>
      <c r="GB115" s="22"/>
      <c r="GC115" s="22"/>
      <c r="GD115" s="22"/>
      <c r="GE115" s="22"/>
      <c r="GF115" s="22"/>
      <c r="GG115" s="22"/>
      <c r="GH115" s="22"/>
      <c r="GI115" s="22"/>
      <c r="GJ115" s="22"/>
      <c r="GK115" s="22"/>
      <c r="GL115" s="22"/>
      <c r="GM115" s="22"/>
      <c r="GN115" s="22"/>
      <c r="GO115" s="22"/>
      <c r="GP115" s="22"/>
      <c r="GQ115" s="22"/>
      <c r="GR115" s="22"/>
      <c r="GS115" s="22"/>
      <c r="GT115" s="22"/>
      <c r="GU115" s="22"/>
      <c r="GV115" s="22"/>
      <c r="GW115" s="22"/>
      <c r="GX115" s="22"/>
      <c r="GY115" s="22"/>
      <c r="GZ115" s="22"/>
      <c r="HA115" s="22"/>
      <c r="HB115" s="22"/>
      <c r="HC115" s="22"/>
      <c r="HD115" s="22"/>
      <c r="HE115" s="22"/>
      <c r="HF115" s="22"/>
      <c r="HG115" s="22"/>
      <c r="HH115" s="22"/>
      <c r="HI115" s="22"/>
      <c r="HJ115" s="22"/>
      <c r="HK115" s="22"/>
      <c r="HL115" s="22"/>
      <c r="HM115" s="22"/>
      <c r="HN115" s="22"/>
      <c r="HO115" s="22"/>
      <c r="HP115" s="22"/>
      <c r="HQ115" s="22"/>
      <c r="HR115" s="22"/>
      <c r="HS115" s="22"/>
      <c r="HT115" s="22"/>
      <c r="HU115" s="22"/>
      <c r="HV115" s="22"/>
      <c r="HW115" s="22"/>
      <c r="HX115" s="22"/>
      <c r="HY115" s="22"/>
      <c r="HZ115" s="22"/>
      <c r="IA115" s="22"/>
      <c r="IB115" s="22"/>
      <c r="IC115" s="22"/>
      <c r="ID115" s="22"/>
      <c r="IE115" s="22"/>
      <c r="IF115" s="22"/>
      <c r="IG115" s="22"/>
      <c r="IH115" s="22"/>
      <c r="II115" s="22"/>
      <c r="IJ115" s="22"/>
      <c r="IK115" s="22"/>
      <c r="IL115" s="22"/>
      <c r="IM115" s="22"/>
      <c r="IN115" s="22"/>
      <c r="IO115" s="22"/>
    </row>
    <row r="116" spans="1:7" ht="53.25" customHeight="1">
      <c r="A116" s="74" t="s">
        <v>236</v>
      </c>
      <c r="B116" s="75" t="s">
        <v>235</v>
      </c>
      <c r="C116" s="77"/>
      <c r="D116" s="77">
        <v>1093747.4</v>
      </c>
      <c r="E116" s="77">
        <v>364796.18</v>
      </c>
      <c r="F116" s="78"/>
      <c r="G116" s="78">
        <f t="shared" si="9"/>
        <v>33.352872884543544</v>
      </c>
    </row>
    <row r="117" spans="1:249" s="23" customFormat="1" ht="31.5" customHeight="1">
      <c r="A117" s="70" t="s">
        <v>232</v>
      </c>
      <c r="B117" s="71" t="s">
        <v>233</v>
      </c>
      <c r="C117" s="72"/>
      <c r="D117" s="72">
        <f>D118</f>
        <v>99121</v>
      </c>
      <c r="E117" s="72">
        <f>E118</f>
        <v>0</v>
      </c>
      <c r="F117" s="73"/>
      <c r="G117" s="78">
        <f t="shared" si="9"/>
        <v>0</v>
      </c>
      <c r="H117" s="97"/>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c r="DL117" s="22"/>
      <c r="DM117" s="22"/>
      <c r="DN117" s="22"/>
      <c r="DO117" s="22"/>
      <c r="DP117" s="22"/>
      <c r="DQ117" s="22"/>
      <c r="DR117" s="22"/>
      <c r="DS117" s="22"/>
      <c r="DT117" s="22"/>
      <c r="DU117" s="22"/>
      <c r="DV117" s="22"/>
      <c r="DW117" s="22"/>
      <c r="DX117" s="22"/>
      <c r="DY117" s="22"/>
      <c r="DZ117" s="22"/>
      <c r="EA117" s="22"/>
      <c r="EB117" s="22"/>
      <c r="EC117" s="22"/>
      <c r="ED117" s="22"/>
      <c r="EE117" s="22"/>
      <c r="EF117" s="22"/>
      <c r="EG117" s="22"/>
      <c r="EH117" s="22"/>
      <c r="EI117" s="22"/>
      <c r="EJ117" s="22"/>
      <c r="EK117" s="22"/>
      <c r="EL117" s="22"/>
      <c r="EM117" s="22"/>
      <c r="EN117" s="22"/>
      <c r="EO117" s="22"/>
      <c r="EP117" s="22"/>
      <c r="EQ117" s="22"/>
      <c r="ER117" s="22"/>
      <c r="ES117" s="22"/>
      <c r="ET117" s="22"/>
      <c r="EU117" s="22"/>
      <c r="EV117" s="22"/>
      <c r="EW117" s="22"/>
      <c r="EX117" s="22"/>
      <c r="EY117" s="22"/>
      <c r="EZ117" s="22"/>
      <c r="FA117" s="22"/>
      <c r="FB117" s="22"/>
      <c r="FC117" s="22"/>
      <c r="FD117" s="22"/>
      <c r="FE117" s="22"/>
      <c r="FF117" s="22"/>
      <c r="FG117" s="22"/>
      <c r="FH117" s="22"/>
      <c r="FI117" s="22"/>
      <c r="FJ117" s="22"/>
      <c r="FK117" s="22"/>
      <c r="FL117" s="22"/>
      <c r="FM117" s="22"/>
      <c r="FN117" s="22"/>
      <c r="FO117" s="22"/>
      <c r="FP117" s="22"/>
      <c r="FQ117" s="22"/>
      <c r="FR117" s="22"/>
      <c r="FS117" s="22"/>
      <c r="FT117" s="22"/>
      <c r="FU117" s="22"/>
      <c r="FV117" s="22"/>
      <c r="FW117" s="22"/>
      <c r="FX117" s="22"/>
      <c r="FY117" s="22"/>
      <c r="FZ117" s="22"/>
      <c r="GA117" s="22"/>
      <c r="GB117" s="22"/>
      <c r="GC117" s="22"/>
      <c r="GD117" s="22"/>
      <c r="GE117" s="22"/>
      <c r="GF117" s="22"/>
      <c r="GG117" s="22"/>
      <c r="GH117" s="22"/>
      <c r="GI117" s="22"/>
      <c r="GJ117" s="22"/>
      <c r="GK117" s="22"/>
      <c r="GL117" s="22"/>
      <c r="GM117" s="22"/>
      <c r="GN117" s="22"/>
      <c r="GO117" s="22"/>
      <c r="GP117" s="22"/>
      <c r="GQ117" s="22"/>
      <c r="GR117" s="22"/>
      <c r="GS117" s="22"/>
      <c r="GT117" s="22"/>
      <c r="GU117" s="22"/>
      <c r="GV117" s="22"/>
      <c r="GW117" s="22"/>
      <c r="GX117" s="22"/>
      <c r="GY117" s="22"/>
      <c r="GZ117" s="22"/>
      <c r="HA117" s="22"/>
      <c r="HB117" s="22"/>
      <c r="HC117" s="22"/>
      <c r="HD117" s="22"/>
      <c r="HE117" s="22"/>
      <c r="HF117" s="22"/>
      <c r="HG117" s="22"/>
      <c r="HH117" s="22"/>
      <c r="HI117" s="22"/>
      <c r="HJ117" s="22"/>
      <c r="HK117" s="22"/>
      <c r="HL117" s="22"/>
      <c r="HM117" s="22"/>
      <c r="HN117" s="22"/>
      <c r="HO117" s="22"/>
      <c r="HP117" s="22"/>
      <c r="HQ117" s="22"/>
      <c r="HR117" s="22"/>
      <c r="HS117" s="22"/>
      <c r="HT117" s="22"/>
      <c r="HU117" s="22"/>
      <c r="HV117" s="22"/>
      <c r="HW117" s="22"/>
      <c r="HX117" s="22"/>
      <c r="HY117" s="22"/>
      <c r="HZ117" s="22"/>
      <c r="IA117" s="22"/>
      <c r="IB117" s="22"/>
      <c r="IC117" s="22"/>
      <c r="ID117" s="22"/>
      <c r="IE117" s="22"/>
      <c r="IF117" s="22"/>
      <c r="IG117" s="22"/>
      <c r="IH117" s="22"/>
      <c r="II117" s="22"/>
      <c r="IJ117" s="22"/>
      <c r="IK117" s="22"/>
      <c r="IL117" s="22"/>
      <c r="IM117" s="22"/>
      <c r="IN117" s="22"/>
      <c r="IO117" s="22"/>
    </row>
    <row r="118" spans="1:7" ht="24" customHeight="1">
      <c r="A118" s="74" t="s">
        <v>231</v>
      </c>
      <c r="B118" s="75" t="s">
        <v>230</v>
      </c>
      <c r="C118" s="77"/>
      <c r="D118" s="77">
        <v>99121</v>
      </c>
      <c r="E118" s="77"/>
      <c r="F118" s="78"/>
      <c r="G118" s="78">
        <f t="shared" si="9"/>
        <v>0</v>
      </c>
    </row>
    <row r="119" spans="1:7" ht="32.25" customHeight="1">
      <c r="A119" s="70" t="s">
        <v>252</v>
      </c>
      <c r="B119" s="71" t="s">
        <v>253</v>
      </c>
      <c r="C119" s="77"/>
      <c r="D119" s="72">
        <f>D120</f>
        <v>4000</v>
      </c>
      <c r="E119" s="77"/>
      <c r="F119" s="78"/>
      <c r="G119" s="78">
        <f t="shared" si="9"/>
        <v>0</v>
      </c>
    </row>
    <row r="120" spans="1:7" ht="30" customHeight="1">
      <c r="A120" s="74" t="s">
        <v>254</v>
      </c>
      <c r="B120" s="75" t="s">
        <v>255</v>
      </c>
      <c r="C120" s="77"/>
      <c r="D120" s="77">
        <v>4000</v>
      </c>
      <c r="E120" s="77"/>
      <c r="F120" s="78"/>
      <c r="G120" s="78">
        <f t="shared" si="9"/>
        <v>0</v>
      </c>
    </row>
    <row r="121" spans="1:249" s="23" customFormat="1" ht="30" customHeight="1">
      <c r="A121" s="70" t="s">
        <v>234</v>
      </c>
      <c r="B121" s="71" t="s">
        <v>122</v>
      </c>
      <c r="C121" s="72">
        <f>C122+C123</f>
        <v>1227300</v>
      </c>
      <c r="D121" s="72">
        <f>D122+D123</f>
        <v>556643</v>
      </c>
      <c r="E121" s="72">
        <f>E122+E123</f>
        <v>435085.95999999996</v>
      </c>
      <c r="F121" s="73">
        <f>SUM(E121/C121*100)</f>
        <v>35.450660800130365</v>
      </c>
      <c r="G121" s="78">
        <f t="shared" si="9"/>
        <v>78.1624775664115</v>
      </c>
      <c r="H121" s="97"/>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2"/>
      <c r="DH121" s="22"/>
      <c r="DI121" s="22"/>
      <c r="DJ121" s="22"/>
      <c r="DK121" s="22"/>
      <c r="DL121" s="22"/>
      <c r="DM121" s="22"/>
      <c r="DN121" s="22"/>
      <c r="DO121" s="22"/>
      <c r="DP121" s="22"/>
      <c r="DQ121" s="22"/>
      <c r="DR121" s="22"/>
      <c r="DS121" s="22"/>
      <c r="DT121" s="22"/>
      <c r="DU121" s="22"/>
      <c r="DV121" s="22"/>
      <c r="DW121" s="22"/>
      <c r="DX121" s="22"/>
      <c r="DY121" s="22"/>
      <c r="DZ121" s="22"/>
      <c r="EA121" s="22"/>
      <c r="EB121" s="22"/>
      <c r="EC121" s="22"/>
      <c r="ED121" s="22"/>
      <c r="EE121" s="22"/>
      <c r="EF121" s="22"/>
      <c r="EG121" s="22"/>
      <c r="EH121" s="22"/>
      <c r="EI121" s="22"/>
      <c r="EJ121" s="22"/>
      <c r="EK121" s="22"/>
      <c r="EL121" s="22"/>
      <c r="EM121" s="22"/>
      <c r="EN121" s="22"/>
      <c r="EO121" s="22"/>
      <c r="EP121" s="22"/>
      <c r="EQ121" s="22"/>
      <c r="ER121" s="22"/>
      <c r="ES121" s="22"/>
      <c r="ET121" s="22"/>
      <c r="EU121" s="22"/>
      <c r="EV121" s="22"/>
      <c r="EW121" s="22"/>
      <c r="EX121" s="22"/>
      <c r="EY121" s="22"/>
      <c r="EZ121" s="22"/>
      <c r="FA121" s="22"/>
      <c r="FB121" s="22"/>
      <c r="FC121" s="22"/>
      <c r="FD121" s="22"/>
      <c r="FE121" s="22"/>
      <c r="FF121" s="22"/>
      <c r="FG121" s="22"/>
      <c r="FH121" s="22"/>
      <c r="FI121" s="22"/>
      <c r="FJ121" s="22"/>
      <c r="FK121" s="22"/>
      <c r="FL121" s="22"/>
      <c r="FM121" s="22"/>
      <c r="FN121" s="22"/>
      <c r="FO121" s="22"/>
      <c r="FP121" s="22"/>
      <c r="FQ121" s="22"/>
      <c r="FR121" s="22"/>
      <c r="FS121" s="22"/>
      <c r="FT121" s="22"/>
      <c r="FU121" s="22"/>
      <c r="FV121" s="22"/>
      <c r="FW121" s="22"/>
      <c r="FX121" s="22"/>
      <c r="FY121" s="22"/>
      <c r="FZ121" s="22"/>
      <c r="GA121" s="22"/>
      <c r="GB121" s="22"/>
      <c r="GC121" s="22"/>
      <c r="GD121" s="22"/>
      <c r="GE121" s="22"/>
      <c r="GF121" s="22"/>
      <c r="GG121" s="22"/>
      <c r="GH121" s="22"/>
      <c r="GI121" s="22"/>
      <c r="GJ121" s="22"/>
      <c r="GK121" s="22"/>
      <c r="GL121" s="22"/>
      <c r="GM121" s="22"/>
      <c r="GN121" s="22"/>
      <c r="GO121" s="22"/>
      <c r="GP121" s="22"/>
      <c r="GQ121" s="22"/>
      <c r="GR121" s="22"/>
      <c r="GS121" s="22"/>
      <c r="GT121" s="22"/>
      <c r="GU121" s="22"/>
      <c r="GV121" s="22"/>
      <c r="GW121" s="22"/>
      <c r="GX121" s="22"/>
      <c r="GY121" s="22"/>
      <c r="GZ121" s="22"/>
      <c r="HA121" s="22"/>
      <c r="HB121" s="22"/>
      <c r="HC121" s="22"/>
      <c r="HD121" s="22"/>
      <c r="HE121" s="22"/>
      <c r="HF121" s="22"/>
      <c r="HG121" s="22"/>
      <c r="HH121" s="22"/>
      <c r="HI121" s="22"/>
      <c r="HJ121" s="22"/>
      <c r="HK121" s="22"/>
      <c r="HL121" s="22"/>
      <c r="HM121" s="22"/>
      <c r="HN121" s="22"/>
      <c r="HO121" s="22"/>
      <c r="HP121" s="22"/>
      <c r="HQ121" s="22"/>
      <c r="HR121" s="22"/>
      <c r="HS121" s="22"/>
      <c r="HT121" s="22"/>
      <c r="HU121" s="22"/>
      <c r="HV121" s="22"/>
      <c r="HW121" s="22"/>
      <c r="HX121" s="22"/>
      <c r="HY121" s="22"/>
      <c r="HZ121" s="22"/>
      <c r="IA121" s="22"/>
      <c r="IB121" s="22"/>
      <c r="IC121" s="22"/>
      <c r="ID121" s="22"/>
      <c r="IE121" s="22"/>
      <c r="IF121" s="22"/>
      <c r="IG121" s="22"/>
      <c r="IH121" s="22"/>
      <c r="II121" s="22"/>
      <c r="IJ121" s="22"/>
      <c r="IK121" s="22"/>
      <c r="IL121" s="22"/>
      <c r="IM121" s="22"/>
      <c r="IN121" s="22"/>
      <c r="IO121" s="22"/>
    </row>
    <row r="122" spans="1:7" ht="55.5" customHeight="1">
      <c r="A122" s="74" t="s">
        <v>192</v>
      </c>
      <c r="B122" s="75" t="s">
        <v>193</v>
      </c>
      <c r="C122" s="77">
        <v>1227300</v>
      </c>
      <c r="D122" s="77">
        <v>282600</v>
      </c>
      <c r="E122" s="77">
        <v>161042.96</v>
      </c>
      <c r="F122" s="78">
        <f>SUM(E122/C122*100)</f>
        <v>13.12172736902143</v>
      </c>
      <c r="G122" s="78">
        <f t="shared" si="9"/>
        <v>56.98618542108987</v>
      </c>
    </row>
    <row r="123" spans="1:7" ht="27.75" customHeight="1">
      <c r="A123" s="96">
        <v>250380</v>
      </c>
      <c r="B123" s="75" t="s">
        <v>168</v>
      </c>
      <c r="C123" s="77"/>
      <c r="D123" s="77">
        <v>274043</v>
      </c>
      <c r="E123" s="77">
        <v>274043</v>
      </c>
      <c r="F123" s="78"/>
      <c r="G123" s="78">
        <f t="shared" si="9"/>
        <v>100</v>
      </c>
    </row>
    <row r="124" spans="1:9" ht="32.25" customHeight="1">
      <c r="A124" s="96"/>
      <c r="B124" s="71" t="s">
        <v>145</v>
      </c>
      <c r="C124" s="72">
        <f>SUM(C97,,C98,C101,C104,C107,C113,C121,C117)</f>
        <v>3934669</v>
      </c>
      <c r="D124" s="72">
        <f>D97+D98+D101+D104+D107+D113+D117+D121+D111+D115+D119</f>
        <v>2700644.4</v>
      </c>
      <c r="E124" s="72">
        <f>E97+E98+E101+E104+E107+E113+E117+E121+E111+E115</f>
        <v>3993831.7800000003</v>
      </c>
      <c r="F124" s="73">
        <f>SUM(E124/C124*100)</f>
        <v>101.50362787822813</v>
      </c>
      <c r="G124" s="113" t="s">
        <v>201</v>
      </c>
      <c r="I124" s="101"/>
    </row>
    <row r="125" spans="1:7" ht="24.75" customHeight="1">
      <c r="A125" s="96"/>
      <c r="B125" s="71" t="s">
        <v>146</v>
      </c>
      <c r="C125" s="72">
        <f>C126+C127</f>
        <v>0</v>
      </c>
      <c r="D125" s="72">
        <f>D126+D127</f>
        <v>0</v>
      </c>
      <c r="E125" s="72">
        <f>E126+E127</f>
        <v>-38500</v>
      </c>
      <c r="F125" s="73">
        <v>0</v>
      </c>
      <c r="G125" s="73">
        <v>0</v>
      </c>
    </row>
    <row r="126" spans="1:7" ht="25.5" customHeight="1">
      <c r="A126" s="96">
        <v>250911</v>
      </c>
      <c r="B126" s="75" t="s">
        <v>129</v>
      </c>
      <c r="C126" s="114">
        <v>90000</v>
      </c>
      <c r="D126" s="98">
        <v>90000</v>
      </c>
      <c r="E126" s="77">
        <v>51500</v>
      </c>
      <c r="F126" s="78">
        <f>SUM(E126/C126*100)</f>
        <v>57.22222222222222</v>
      </c>
      <c r="G126" s="78">
        <f>SUM(E126/D126*100)</f>
        <v>57.22222222222222</v>
      </c>
    </row>
    <row r="127" spans="1:7" ht="27.75" customHeight="1">
      <c r="A127" s="96">
        <v>250912</v>
      </c>
      <c r="B127" s="75" t="s">
        <v>147</v>
      </c>
      <c r="C127" s="114">
        <v>-90000</v>
      </c>
      <c r="D127" s="98">
        <v>-90000</v>
      </c>
      <c r="E127" s="77">
        <v>-90000</v>
      </c>
      <c r="F127" s="78">
        <f>SUM(E127/C127*100)</f>
        <v>100</v>
      </c>
      <c r="G127" s="78">
        <f>SUM(E127/D127*100)</f>
        <v>100</v>
      </c>
    </row>
    <row r="128" spans="1:7" ht="27" customHeight="1">
      <c r="A128" s="115"/>
      <c r="B128" s="116" t="s">
        <v>148</v>
      </c>
      <c r="C128" s="72">
        <f>C93+C124</f>
        <v>161768243</v>
      </c>
      <c r="D128" s="72">
        <f>D93+D124</f>
        <v>138270393.38</v>
      </c>
      <c r="E128" s="72">
        <f>E93+E124</f>
        <v>125337428.49000001</v>
      </c>
      <c r="F128" s="73">
        <f>SUM(E128/C128*100)</f>
        <v>77.47962527478278</v>
      </c>
      <c r="G128" s="73">
        <f>SUM(E128/D128*100)</f>
        <v>90.6466130790146</v>
      </c>
    </row>
    <row r="129" spans="1:6" ht="27" customHeight="1">
      <c r="A129" s="117"/>
      <c r="B129" s="118"/>
      <c r="C129" s="119"/>
      <c r="D129" s="93"/>
      <c r="E129" s="93"/>
      <c r="F129" s="93"/>
    </row>
    <row r="130" spans="2:4" ht="30.75" customHeight="1">
      <c r="B130" s="140" t="s">
        <v>256</v>
      </c>
      <c r="C130" s="119"/>
      <c r="D130" s="23"/>
    </row>
    <row r="131" spans="2:8" ht="36.75" customHeight="1">
      <c r="B131" s="141" t="s">
        <v>257</v>
      </c>
      <c r="C131" s="119"/>
      <c r="D131" s="142" t="s">
        <v>258</v>
      </c>
      <c r="H131" s="19">
        <v>5</v>
      </c>
    </row>
    <row r="132" ht="20.25">
      <c r="C132" s="119"/>
    </row>
    <row r="133" spans="3:5" ht="20.25">
      <c r="C133" s="124"/>
      <c r="D133" s="124">
        <f>D7+D19+D21+D22+D23+D24+D25+D26+D27+D28+D29+D30+D31+D32+D33+D34+D35+D36+D37+D38+D39+D40+D41+D42+D43+D44+D45+D47+D58+D76+D78</f>
        <v>43398693.99999999</v>
      </c>
      <c r="E133" s="124">
        <f>E7+E19+E21+E22+E23+E24+E25+E26+E27+E28+E29+E30+E31+E32+E33+E34+E35+E36+E37+E38+E39+E40+E41+E42+E43+E44+E45+E47+E58+E76+E78</f>
        <v>41382032.059999995</v>
      </c>
    </row>
    <row r="134" ht="20.25">
      <c r="D134" s="125"/>
    </row>
    <row r="135" spans="3:6" ht="20.25">
      <c r="C135" s="124"/>
      <c r="D135" s="125"/>
      <c r="E135" s="125"/>
      <c r="F135" s="125"/>
    </row>
    <row r="136" spans="5:6" ht="20.25">
      <c r="E136" s="125"/>
      <c r="F136" s="125">
        <f>E88-E133</f>
        <v>75785398.95000002</v>
      </c>
    </row>
    <row r="137" spans="2:4" ht="20.25">
      <c r="B137" s="123" t="s">
        <v>152</v>
      </c>
      <c r="C137" s="124"/>
      <c r="D137" s="124"/>
    </row>
    <row r="139" spans="3:7" ht="20.25">
      <c r="C139" s="94" t="s">
        <v>205</v>
      </c>
      <c r="D139" s="125">
        <f>C7+C19+C21+C22+C23+C24+C25+C26+C27+C28+C29+C30+C31+C32+C33+C34+C35+C36+C37+C38+C39+C40+C41+C42+C43+C44+C46+C57+C78+C45+C75+C54</f>
        <v>51405800</v>
      </c>
      <c r="E139" s="125">
        <f>D7+D19+D21+D22+D23+D24+D25+D26+D27+D28+D29+D30+D31+D32+D33+D34+D35+D36+D37+D38+D39+D40+D41+D42+D43+D44+D46+D57+D78+D45+D75+D54</f>
        <v>38382071.99999999</v>
      </c>
      <c r="F139" s="125">
        <f>E7+E19+E21+E22+E23+E24+E25+E26+E27+E28+E29+E30+E31+E32+E33+E34+E35+E36+E37+E38+E39+E40+E41+E42+E43+E44+E57+E78+E45+E75+E47+E58</f>
        <v>41425321.88999999</v>
      </c>
      <c r="G139" s="125" t="s">
        <v>214</v>
      </c>
    </row>
    <row r="140" spans="4:5" ht="20.25">
      <c r="D140" s="125"/>
      <c r="E140" s="125"/>
    </row>
    <row r="141" ht="20.25">
      <c r="C141" s="94" t="s">
        <v>206</v>
      </c>
    </row>
    <row r="143" spans="4:6" ht="20.25">
      <c r="D143" s="125">
        <f>C88-D139</f>
        <v>101148128</v>
      </c>
      <c r="E143" s="125">
        <f>D88-E139</f>
        <v>92516482.97999999</v>
      </c>
      <c r="F143" s="125">
        <f>E88-F139</f>
        <v>75742109.12</v>
      </c>
    </row>
    <row r="144" ht="20.25">
      <c r="G144" s="94">
        <v>91101</v>
      </c>
    </row>
    <row r="145" ht="20.25">
      <c r="F145" s="126">
        <f>F144+F139</f>
        <v>41425321.88999999</v>
      </c>
    </row>
    <row r="148" ht="20.25">
      <c r="F148" s="126">
        <f>E88-F145</f>
        <v>75742109.12</v>
      </c>
    </row>
    <row r="150" ht="20.25">
      <c r="E150" s="125">
        <f>E7+E19+E21+E22+E23+E24+E25+E26+E27+E28+E29+E30+E31+E32+E33+E34+E35+E36+E37+E38+E39+E40+E41+E42+E43+E44+E45+E47+E58+E76+E78+E54</f>
        <v>41470925.059999995</v>
      </c>
    </row>
    <row r="151" ht="20.25">
      <c r="E151" s="125">
        <f>E88-E150</f>
        <v>75696505.95000002</v>
      </c>
    </row>
  </sheetData>
  <sheetProtection/>
  <mergeCells count="3">
    <mergeCell ref="A2:G2"/>
    <mergeCell ref="A3:G3"/>
    <mergeCell ref="A96:G96"/>
  </mergeCells>
  <printOptions/>
  <pageMargins left="0.7874015748031497" right="0.5905511811023623" top="0.5905511811023623" bottom="0.3937007874015748" header="0.31496062992125984" footer="0.35433070866141736"/>
  <pageSetup horizontalDpi="600" verticalDpi="600" orientation="landscape" paperSize="9" scale="41" r:id="rId3"/>
  <rowBreaks count="3" manualBreakCount="3">
    <brk id="24" max="7" man="1"/>
    <brk id="55" max="7" man="1"/>
    <brk id="93"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2013-12-12T07:17:49Z</cp:lastPrinted>
  <dcterms:created xsi:type="dcterms:W3CDTF">2002-12-06T14:14:06Z</dcterms:created>
  <dcterms:modified xsi:type="dcterms:W3CDTF">2013-12-12T07:19:21Z</dcterms:modified>
  <cp:category/>
  <cp:version/>
  <cp:contentType/>
  <cp:contentStatus/>
</cp:coreProperties>
</file>